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TUẦN" sheetId="1" r:id="rId1"/>
    <sheet name="THÁNG5" sheetId="2" r:id="rId2"/>
    <sheet name="HK2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162" i="1" l="1"/>
  <c r="G161" i="1"/>
  <c r="H161" i="1" s="1"/>
  <c r="G160" i="1"/>
  <c r="G159" i="1"/>
  <c r="G158" i="1"/>
  <c r="G157" i="1"/>
  <c r="H157" i="1" s="1"/>
  <c r="G156" i="1"/>
  <c r="G155" i="1"/>
  <c r="G154" i="1"/>
  <c r="G153" i="1"/>
  <c r="H153" i="1" s="1"/>
  <c r="G152" i="1"/>
  <c r="G151" i="1"/>
  <c r="G150" i="1"/>
  <c r="G149" i="1"/>
  <c r="H151" i="1" s="1"/>
  <c r="G148" i="1"/>
  <c r="G147" i="1"/>
  <c r="G146" i="1"/>
  <c r="G145" i="1"/>
  <c r="G144" i="1"/>
  <c r="G143" i="1"/>
  <c r="G142" i="1"/>
  <c r="G141" i="1"/>
  <c r="G140" i="1"/>
  <c r="S139" i="1"/>
  <c r="T139" i="1" s="1"/>
  <c r="M139" i="1"/>
  <c r="N139" i="1" s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17" i="1" s="1"/>
  <c r="G5" i="1"/>
  <c r="I8" i="1" l="1"/>
  <c r="H10" i="1"/>
  <c r="H12" i="1"/>
  <c r="I14" i="1"/>
  <c r="I16" i="1"/>
  <c r="H18" i="1"/>
  <c r="H20" i="1"/>
  <c r="H148" i="1"/>
  <c r="H149" i="1"/>
  <c r="I7" i="1"/>
  <c r="I9" i="1"/>
  <c r="I11" i="1"/>
  <c r="I13" i="1"/>
  <c r="I15" i="1"/>
  <c r="I17" i="1"/>
  <c r="I19" i="1"/>
  <c r="I23" i="1"/>
  <c r="H38" i="1"/>
  <c r="I29" i="1"/>
  <c r="I37" i="1"/>
  <c r="H54" i="1"/>
  <c r="I45" i="1"/>
  <c r="I49" i="1"/>
  <c r="I53" i="1"/>
  <c r="H78" i="1"/>
  <c r="I61" i="1"/>
  <c r="I63" i="1"/>
  <c r="I65" i="1"/>
  <c r="I67" i="1"/>
  <c r="I69" i="1"/>
  <c r="I71" i="1"/>
  <c r="I73" i="1"/>
  <c r="I75" i="1"/>
  <c r="I77" i="1"/>
  <c r="H92" i="1"/>
  <c r="I81" i="1"/>
  <c r="I83" i="1"/>
  <c r="I89" i="1"/>
  <c r="I91" i="1"/>
  <c r="H141" i="1"/>
  <c r="H155" i="1"/>
  <c r="H159" i="1"/>
  <c r="I6" i="1"/>
  <c r="H7" i="1"/>
  <c r="I10" i="1"/>
  <c r="H11" i="1"/>
  <c r="I12" i="1"/>
  <c r="H13" i="1"/>
  <c r="I18" i="1"/>
  <c r="H19" i="1"/>
  <c r="H21" i="1"/>
  <c r="I22" i="1"/>
  <c r="I24" i="1"/>
  <c r="H27" i="1"/>
  <c r="I28" i="1"/>
  <c r="H33" i="1"/>
  <c r="H35" i="1"/>
  <c r="I36" i="1"/>
  <c r="H39" i="1"/>
  <c r="I40" i="1"/>
  <c r="H43" i="1"/>
  <c r="I44" i="1"/>
  <c r="H47" i="1"/>
  <c r="I48" i="1"/>
  <c r="H51" i="1"/>
  <c r="I52" i="1"/>
  <c r="S30" i="1"/>
  <c r="M30" i="1"/>
  <c r="I5" i="1"/>
  <c r="H6" i="1"/>
  <c r="H8" i="1"/>
  <c r="H14" i="1"/>
  <c r="H16" i="1"/>
  <c r="I21" i="1"/>
  <c r="H22" i="1"/>
  <c r="H24" i="1"/>
  <c r="I25" i="1"/>
  <c r="H26" i="1"/>
  <c r="I27" i="1"/>
  <c r="H28" i="1"/>
  <c r="H30" i="1"/>
  <c r="I31" i="1"/>
  <c r="H32" i="1"/>
  <c r="I33" i="1"/>
  <c r="H34" i="1"/>
  <c r="I35" i="1"/>
  <c r="H36" i="1"/>
  <c r="I39" i="1"/>
  <c r="H40" i="1"/>
  <c r="I41" i="1"/>
  <c r="H42" i="1"/>
  <c r="I43" i="1"/>
  <c r="H44" i="1"/>
  <c r="H46" i="1"/>
  <c r="I47" i="1"/>
  <c r="H48" i="1"/>
  <c r="H50" i="1"/>
  <c r="I51" i="1"/>
  <c r="H52" i="1"/>
  <c r="I59" i="1"/>
  <c r="H60" i="1"/>
  <c r="H62" i="1"/>
  <c r="H64" i="1"/>
  <c r="H66" i="1"/>
  <c r="H68" i="1"/>
  <c r="H70" i="1"/>
  <c r="H72" i="1"/>
  <c r="H74" i="1"/>
  <c r="H76" i="1"/>
  <c r="I79" i="1"/>
  <c r="H80" i="1"/>
  <c r="H82" i="1"/>
  <c r="H84" i="1"/>
  <c r="I85" i="1"/>
  <c r="H86" i="1"/>
  <c r="I87" i="1"/>
  <c r="H88" i="1"/>
  <c r="H90" i="1"/>
  <c r="I94" i="1"/>
  <c r="I96" i="1"/>
  <c r="I98" i="1"/>
  <c r="I100" i="1"/>
  <c r="I102" i="1"/>
  <c r="I104" i="1"/>
  <c r="I106" i="1"/>
  <c r="I108" i="1"/>
  <c r="I114" i="1"/>
  <c r="I116" i="1"/>
  <c r="I118" i="1"/>
  <c r="I120" i="1"/>
  <c r="I122" i="1"/>
  <c r="I124" i="1"/>
  <c r="I126" i="1"/>
  <c r="I128" i="1"/>
  <c r="I130" i="1"/>
  <c r="I132" i="1"/>
  <c r="I134" i="1"/>
  <c r="I136" i="1"/>
  <c r="I138" i="1"/>
  <c r="H143" i="1"/>
  <c r="I143" i="1"/>
  <c r="H145" i="1"/>
  <c r="I145" i="1"/>
  <c r="H147" i="1"/>
  <c r="I147" i="1"/>
  <c r="H5" i="1"/>
  <c r="H9" i="1"/>
  <c r="H15" i="1"/>
  <c r="I20" i="1"/>
  <c r="H23" i="1"/>
  <c r="S32" i="1"/>
  <c r="M32" i="1"/>
  <c r="H25" i="1"/>
  <c r="I26" i="1"/>
  <c r="H29" i="1"/>
  <c r="I30" i="1"/>
  <c r="H31" i="1"/>
  <c r="I32" i="1"/>
  <c r="I34" i="1"/>
  <c r="H37" i="1"/>
  <c r="I38" i="1"/>
  <c r="H41" i="1"/>
  <c r="S31" i="1"/>
  <c r="T31" i="1" s="1"/>
  <c r="M31" i="1"/>
  <c r="I42" i="1"/>
  <c r="H45" i="1"/>
  <c r="I46" i="1"/>
  <c r="H49" i="1"/>
  <c r="I50" i="1"/>
  <c r="H53" i="1"/>
  <c r="I54" i="1"/>
  <c r="S84" i="1"/>
  <c r="M84" i="1"/>
  <c r="H59" i="1"/>
  <c r="I60" i="1"/>
  <c r="H61" i="1"/>
  <c r="I62" i="1"/>
  <c r="H63" i="1"/>
  <c r="I64" i="1"/>
  <c r="H65" i="1"/>
  <c r="I66" i="1"/>
  <c r="H67" i="1"/>
  <c r="I68" i="1"/>
  <c r="H69" i="1"/>
  <c r="I70" i="1"/>
  <c r="H71" i="1"/>
  <c r="I72" i="1"/>
  <c r="H73" i="1"/>
  <c r="I74" i="1"/>
  <c r="H75" i="1"/>
  <c r="I76" i="1"/>
  <c r="H77" i="1"/>
  <c r="I78" i="1"/>
  <c r="S86" i="1"/>
  <c r="M86" i="1"/>
  <c r="H79" i="1"/>
  <c r="I80" i="1"/>
  <c r="H81" i="1"/>
  <c r="I82" i="1"/>
  <c r="H83" i="1"/>
  <c r="I84" i="1"/>
  <c r="H85" i="1"/>
  <c r="I86" i="1"/>
  <c r="H87" i="1"/>
  <c r="I88" i="1"/>
  <c r="H89" i="1"/>
  <c r="I90" i="1"/>
  <c r="H91" i="1"/>
  <c r="I92" i="1"/>
  <c r="H93" i="1"/>
  <c r="I93" i="1"/>
  <c r="H95" i="1"/>
  <c r="H108" i="1"/>
  <c r="H106" i="1"/>
  <c r="H104" i="1"/>
  <c r="H102" i="1"/>
  <c r="H100" i="1"/>
  <c r="H98" i="1"/>
  <c r="H96" i="1"/>
  <c r="I95" i="1"/>
  <c r="H94" i="1"/>
  <c r="S85" i="1"/>
  <c r="T85" i="1" s="1"/>
  <c r="M85" i="1"/>
  <c r="H97" i="1"/>
  <c r="I97" i="1"/>
  <c r="H99" i="1"/>
  <c r="I99" i="1"/>
  <c r="H101" i="1"/>
  <c r="I101" i="1"/>
  <c r="H103" i="1"/>
  <c r="I103" i="1"/>
  <c r="H105" i="1"/>
  <c r="I105" i="1"/>
  <c r="H107" i="1"/>
  <c r="I107" i="1"/>
  <c r="S138" i="1"/>
  <c r="M138" i="1"/>
  <c r="H113" i="1"/>
  <c r="I162" i="1"/>
  <c r="I160" i="1"/>
  <c r="I158" i="1"/>
  <c r="I156" i="1"/>
  <c r="I154" i="1"/>
  <c r="I152" i="1"/>
  <c r="I150" i="1"/>
  <c r="I148" i="1"/>
  <c r="H132" i="1"/>
  <c r="H130" i="1"/>
  <c r="H128" i="1"/>
  <c r="H126" i="1"/>
  <c r="H124" i="1"/>
  <c r="H122" i="1"/>
  <c r="H120" i="1"/>
  <c r="H118" i="1"/>
  <c r="H116" i="1"/>
  <c r="H114" i="1"/>
  <c r="I113" i="1"/>
  <c r="H115" i="1"/>
  <c r="I115" i="1"/>
  <c r="H117" i="1"/>
  <c r="I117" i="1"/>
  <c r="H119" i="1"/>
  <c r="I119" i="1"/>
  <c r="H121" i="1"/>
  <c r="I121" i="1"/>
  <c r="H123" i="1"/>
  <c r="I123" i="1"/>
  <c r="H125" i="1"/>
  <c r="I125" i="1"/>
  <c r="H127" i="1"/>
  <c r="I127" i="1"/>
  <c r="H129" i="1"/>
  <c r="I129" i="1"/>
  <c r="H131" i="1"/>
  <c r="I131" i="1"/>
  <c r="S140" i="1"/>
  <c r="M140" i="1"/>
  <c r="H133" i="1"/>
  <c r="H146" i="1"/>
  <c r="H144" i="1"/>
  <c r="H142" i="1"/>
  <c r="H140" i="1"/>
  <c r="H138" i="1"/>
  <c r="H136" i="1"/>
  <c r="H134" i="1"/>
  <c r="I133" i="1"/>
  <c r="H135" i="1"/>
  <c r="I135" i="1"/>
  <c r="H137" i="1"/>
  <c r="I137" i="1"/>
  <c r="H139" i="1"/>
  <c r="I140" i="1"/>
  <c r="I142" i="1"/>
  <c r="I144" i="1"/>
  <c r="I146" i="1"/>
  <c r="I139" i="1"/>
  <c r="I141" i="1"/>
  <c r="O139" i="1"/>
  <c r="Q139" i="1" s="1"/>
  <c r="R139" i="1" s="1"/>
  <c r="I149" i="1"/>
  <c r="H150" i="1"/>
  <c r="I151" i="1"/>
  <c r="H152" i="1"/>
  <c r="I153" i="1"/>
  <c r="H154" i="1"/>
  <c r="I155" i="1"/>
  <c r="H156" i="1"/>
  <c r="I157" i="1"/>
  <c r="H158" i="1"/>
  <c r="I159" i="1"/>
  <c r="H160" i="1"/>
  <c r="I161" i="1"/>
  <c r="H162" i="1"/>
  <c r="O140" i="1" l="1"/>
  <c r="P140" i="1" s="1"/>
  <c r="N140" i="1"/>
  <c r="M141" i="1"/>
  <c r="N141" i="1" s="1"/>
  <c r="O138" i="1"/>
  <c r="N138" i="1"/>
  <c r="O85" i="1"/>
  <c r="P85" i="1" s="1"/>
  <c r="N85" i="1"/>
  <c r="O86" i="1"/>
  <c r="P86" i="1" s="1"/>
  <c r="N86" i="1"/>
  <c r="M87" i="1"/>
  <c r="N87" i="1" s="1"/>
  <c r="O84" i="1"/>
  <c r="Q84" i="1" s="1"/>
  <c r="N84" i="1"/>
  <c r="M33" i="1"/>
  <c r="N33" i="1" s="1"/>
  <c r="O30" i="1"/>
  <c r="N30" i="1"/>
  <c r="L139" i="1"/>
  <c r="P139" i="1"/>
  <c r="S141" i="1"/>
  <c r="T141" i="1" s="1"/>
  <c r="T138" i="1"/>
  <c r="S87" i="1"/>
  <c r="T87" i="1" s="1"/>
  <c r="T84" i="1"/>
  <c r="O31" i="1"/>
  <c r="P31" i="1" s="1"/>
  <c r="N31" i="1"/>
  <c r="O32" i="1"/>
  <c r="P32" i="1" s="1"/>
  <c r="N32" i="1"/>
  <c r="S33" i="1"/>
  <c r="T33" i="1" s="1"/>
  <c r="T30" i="1"/>
  <c r="L84" i="1" l="1"/>
  <c r="O33" i="1"/>
  <c r="P33" i="1" s="1"/>
  <c r="P30" i="1"/>
  <c r="R84" i="1"/>
  <c r="O141" i="1"/>
  <c r="P141" i="1" s="1"/>
  <c r="P138" i="1"/>
  <c r="Q140" i="1"/>
  <c r="Q32" i="1"/>
  <c r="Q31" i="1"/>
  <c r="R31" i="1" s="1"/>
  <c r="Q30" i="1"/>
  <c r="O87" i="1"/>
  <c r="P87" i="1" s="1"/>
  <c r="P84" i="1"/>
  <c r="Q86" i="1"/>
  <c r="R86" i="1" s="1"/>
  <c r="T86" i="1" s="1"/>
  <c r="Q85" i="1"/>
  <c r="Q87" i="1" s="1"/>
  <c r="R87" i="1" s="1"/>
  <c r="Q138" i="1"/>
  <c r="Q141" i="1" l="1"/>
  <c r="R141" i="1" s="1"/>
  <c r="R138" i="1"/>
  <c r="L138" i="1"/>
  <c r="Q33" i="1"/>
  <c r="R33" i="1" s="1"/>
  <c r="R30" i="1"/>
  <c r="L30" i="1"/>
  <c r="L31" i="1"/>
  <c r="R140" i="1"/>
  <c r="T140" i="1" s="1"/>
  <c r="L140" i="1"/>
  <c r="R85" i="1"/>
  <c r="L85" i="1"/>
  <c r="L86" i="1"/>
  <c r="R32" i="1"/>
  <c r="T32" i="1" s="1"/>
  <c r="L32" i="1"/>
  <c r="L87" i="1" l="1"/>
  <c r="L33" i="1"/>
  <c r="L141" i="1"/>
  <c r="G54" i="3" l="1"/>
  <c r="F54" i="3"/>
  <c r="E54" i="3"/>
  <c r="D54" i="3"/>
  <c r="I54" i="3" s="1"/>
  <c r="G53" i="3"/>
  <c r="F53" i="3"/>
  <c r="E53" i="3"/>
  <c r="D53" i="3"/>
  <c r="I53" i="3" s="1"/>
  <c r="G52" i="3"/>
  <c r="F52" i="3"/>
  <c r="E52" i="3"/>
  <c r="D52" i="3"/>
  <c r="I52" i="3" s="1"/>
  <c r="G51" i="3"/>
  <c r="F51" i="3"/>
  <c r="E51" i="3"/>
  <c r="D51" i="3"/>
  <c r="I51" i="3" s="1"/>
  <c r="G50" i="3"/>
  <c r="F50" i="3"/>
  <c r="E50" i="3"/>
  <c r="D50" i="3"/>
  <c r="I50" i="3" s="1"/>
  <c r="G49" i="3"/>
  <c r="F49" i="3"/>
  <c r="E49" i="3"/>
  <c r="D49" i="3"/>
  <c r="I49" i="3" s="1"/>
  <c r="G48" i="3"/>
  <c r="F48" i="3"/>
  <c r="E48" i="3"/>
  <c r="D48" i="3"/>
  <c r="I48" i="3" s="1"/>
  <c r="G47" i="3"/>
  <c r="F47" i="3"/>
  <c r="E47" i="3"/>
  <c r="D47" i="3"/>
  <c r="I47" i="3" s="1"/>
  <c r="G46" i="3"/>
  <c r="F46" i="3"/>
  <c r="E46" i="3"/>
  <c r="D46" i="3"/>
  <c r="I46" i="3" s="1"/>
  <c r="G45" i="3"/>
  <c r="F45" i="3"/>
  <c r="E45" i="3"/>
  <c r="D45" i="3"/>
  <c r="I45" i="3" s="1"/>
  <c r="G44" i="3"/>
  <c r="F44" i="3"/>
  <c r="E44" i="3"/>
  <c r="D44" i="3"/>
  <c r="I44" i="3" s="1"/>
  <c r="G43" i="3"/>
  <c r="F43" i="3"/>
  <c r="E43" i="3"/>
  <c r="D43" i="3"/>
  <c r="I43" i="3" s="1"/>
  <c r="G42" i="3"/>
  <c r="F42" i="3"/>
  <c r="E42" i="3"/>
  <c r="D42" i="3"/>
  <c r="I42" i="3" s="1"/>
  <c r="G41" i="3"/>
  <c r="F41" i="3"/>
  <c r="E41" i="3"/>
  <c r="D41" i="3"/>
  <c r="I41" i="3" s="1"/>
  <c r="G40" i="3"/>
  <c r="F40" i="3"/>
  <c r="E40" i="3"/>
  <c r="D40" i="3"/>
  <c r="I40" i="3" s="1"/>
  <c r="G39" i="3"/>
  <c r="F39" i="3"/>
  <c r="E39" i="3"/>
  <c r="D39" i="3"/>
  <c r="I39" i="3" s="1"/>
  <c r="G38" i="3"/>
  <c r="F38" i="3"/>
  <c r="E38" i="3"/>
  <c r="D38" i="3"/>
  <c r="I38" i="3" s="1"/>
  <c r="G37" i="3"/>
  <c r="F37" i="3"/>
  <c r="E37" i="3"/>
  <c r="D37" i="3"/>
  <c r="I37" i="3" s="1"/>
  <c r="G36" i="3"/>
  <c r="F36" i="3"/>
  <c r="E36" i="3"/>
  <c r="D36" i="3"/>
  <c r="I36" i="3" s="1"/>
  <c r="G35" i="3"/>
  <c r="F35" i="3"/>
  <c r="E35" i="3"/>
  <c r="D35" i="3"/>
  <c r="I35" i="3" s="1"/>
  <c r="G34" i="3"/>
  <c r="F34" i="3"/>
  <c r="E34" i="3"/>
  <c r="D34" i="3"/>
  <c r="I34" i="3" s="1"/>
  <c r="G33" i="3"/>
  <c r="F33" i="3"/>
  <c r="E33" i="3"/>
  <c r="D33" i="3"/>
  <c r="I33" i="3" s="1"/>
  <c r="G32" i="3"/>
  <c r="F32" i="3"/>
  <c r="E32" i="3"/>
  <c r="D32" i="3"/>
  <c r="I32" i="3" s="1"/>
  <c r="G31" i="3"/>
  <c r="F31" i="3"/>
  <c r="E31" i="3"/>
  <c r="D31" i="3"/>
  <c r="I31" i="3" s="1"/>
  <c r="G30" i="3"/>
  <c r="F30" i="3"/>
  <c r="E30" i="3"/>
  <c r="D30" i="3"/>
  <c r="I30" i="3" s="1"/>
  <c r="G29" i="3"/>
  <c r="F29" i="3"/>
  <c r="E29" i="3"/>
  <c r="D29" i="3"/>
  <c r="I29" i="3" s="1"/>
  <c r="G28" i="3"/>
  <c r="F28" i="3"/>
  <c r="E28" i="3"/>
  <c r="D28" i="3"/>
  <c r="I28" i="3" s="1"/>
  <c r="G27" i="3"/>
  <c r="F27" i="3"/>
  <c r="E27" i="3"/>
  <c r="D27" i="3"/>
  <c r="I27" i="3" s="1"/>
  <c r="G26" i="3"/>
  <c r="F26" i="3"/>
  <c r="E26" i="3"/>
  <c r="D26" i="3"/>
  <c r="I26" i="3" s="1"/>
  <c r="G25" i="3"/>
  <c r="F25" i="3"/>
  <c r="E25" i="3"/>
  <c r="D25" i="3"/>
  <c r="I25" i="3" s="1"/>
  <c r="G24" i="3"/>
  <c r="F24" i="3"/>
  <c r="E24" i="3"/>
  <c r="D24" i="3"/>
  <c r="I24" i="3" s="1"/>
  <c r="G23" i="3"/>
  <c r="F23" i="3"/>
  <c r="E23" i="3"/>
  <c r="D23" i="3"/>
  <c r="I23" i="3" s="1"/>
  <c r="G22" i="3"/>
  <c r="F22" i="3"/>
  <c r="E22" i="3"/>
  <c r="D22" i="3"/>
  <c r="I22" i="3" s="1"/>
  <c r="G21" i="3"/>
  <c r="F21" i="3"/>
  <c r="E21" i="3"/>
  <c r="D21" i="3"/>
  <c r="I21" i="3" s="1"/>
  <c r="G20" i="3"/>
  <c r="F20" i="3"/>
  <c r="E20" i="3"/>
  <c r="D20" i="3"/>
  <c r="I20" i="3" s="1"/>
  <c r="G19" i="3"/>
  <c r="F19" i="3"/>
  <c r="E19" i="3"/>
  <c r="D19" i="3"/>
  <c r="I19" i="3" s="1"/>
  <c r="G18" i="3"/>
  <c r="F18" i="3"/>
  <c r="E18" i="3"/>
  <c r="D18" i="3"/>
  <c r="I18" i="3" s="1"/>
  <c r="G17" i="3"/>
  <c r="F17" i="3"/>
  <c r="E17" i="3"/>
  <c r="D17" i="3"/>
  <c r="I17" i="3" s="1"/>
  <c r="G16" i="3"/>
  <c r="F16" i="3"/>
  <c r="E16" i="3"/>
  <c r="D16" i="3"/>
  <c r="I16" i="3" s="1"/>
  <c r="G15" i="3"/>
  <c r="F15" i="3"/>
  <c r="E15" i="3"/>
  <c r="D15" i="3"/>
  <c r="I15" i="3" s="1"/>
  <c r="G14" i="3"/>
  <c r="F14" i="3"/>
  <c r="E14" i="3"/>
  <c r="D14" i="3"/>
  <c r="I14" i="3" s="1"/>
  <c r="G13" i="3"/>
  <c r="F13" i="3"/>
  <c r="E13" i="3"/>
  <c r="D13" i="3"/>
  <c r="I13" i="3" s="1"/>
  <c r="G12" i="3"/>
  <c r="F12" i="3"/>
  <c r="E12" i="3"/>
  <c r="D12" i="3"/>
  <c r="I12" i="3" s="1"/>
  <c r="G11" i="3"/>
  <c r="F11" i="3"/>
  <c r="E11" i="3"/>
  <c r="D11" i="3"/>
  <c r="I11" i="3" s="1"/>
  <c r="G10" i="3"/>
  <c r="F10" i="3"/>
  <c r="E10" i="3"/>
  <c r="D10" i="3"/>
  <c r="I10" i="3" s="1"/>
  <c r="G9" i="3"/>
  <c r="F9" i="3"/>
  <c r="E9" i="3"/>
  <c r="D9" i="3"/>
  <c r="I9" i="3" s="1"/>
  <c r="G8" i="3"/>
  <c r="F8" i="3"/>
  <c r="E8" i="3"/>
  <c r="D8" i="3"/>
  <c r="I8" i="3" s="1"/>
  <c r="G7" i="3"/>
  <c r="F7" i="3"/>
  <c r="E7" i="3"/>
  <c r="D7" i="3"/>
  <c r="I7" i="3" s="1"/>
  <c r="G6" i="3"/>
  <c r="F6" i="3"/>
  <c r="E6" i="3"/>
  <c r="D6" i="3"/>
  <c r="I6" i="3" s="1"/>
  <c r="G5" i="3"/>
  <c r="F5" i="3"/>
  <c r="E5" i="3"/>
  <c r="D5" i="3"/>
  <c r="I5" i="3" s="1"/>
  <c r="F54" i="2"/>
  <c r="E54" i="2"/>
  <c r="H54" i="2" s="1"/>
  <c r="D54" i="2"/>
  <c r="F53" i="2"/>
  <c r="E53" i="2"/>
  <c r="D53" i="2"/>
  <c r="F52" i="2"/>
  <c r="E52" i="2"/>
  <c r="H52" i="2" s="1"/>
  <c r="D52" i="2"/>
  <c r="F51" i="2"/>
  <c r="E51" i="2"/>
  <c r="D51" i="2"/>
  <c r="F50" i="2"/>
  <c r="E50" i="2"/>
  <c r="H50" i="2" s="1"/>
  <c r="D50" i="2"/>
  <c r="F49" i="2"/>
  <c r="E49" i="2"/>
  <c r="D49" i="2"/>
  <c r="F48" i="2"/>
  <c r="E48" i="2"/>
  <c r="H48" i="2" s="1"/>
  <c r="D48" i="2"/>
  <c r="F47" i="2"/>
  <c r="E47" i="2"/>
  <c r="D47" i="2"/>
  <c r="F46" i="2"/>
  <c r="E46" i="2"/>
  <c r="H46" i="2" s="1"/>
  <c r="D46" i="2"/>
  <c r="F45" i="2"/>
  <c r="E45" i="2"/>
  <c r="D45" i="2"/>
  <c r="F44" i="2"/>
  <c r="E44" i="2"/>
  <c r="H44" i="2" s="1"/>
  <c r="D44" i="2"/>
  <c r="F43" i="2"/>
  <c r="E43" i="2"/>
  <c r="D43" i="2"/>
  <c r="F42" i="2"/>
  <c r="E42" i="2"/>
  <c r="H42" i="2" s="1"/>
  <c r="D42" i="2"/>
  <c r="F41" i="2"/>
  <c r="E41" i="2"/>
  <c r="D41" i="2"/>
  <c r="F40" i="2"/>
  <c r="E40" i="2"/>
  <c r="D40" i="2"/>
  <c r="F39" i="2"/>
  <c r="E39" i="2"/>
  <c r="D39" i="2"/>
  <c r="H39" i="2" s="1"/>
  <c r="F38" i="2"/>
  <c r="E38" i="2"/>
  <c r="D38" i="2"/>
  <c r="F37" i="2"/>
  <c r="E37" i="2"/>
  <c r="D37" i="2"/>
  <c r="H37" i="2" s="1"/>
  <c r="F36" i="2"/>
  <c r="E36" i="2"/>
  <c r="D36" i="2"/>
  <c r="F35" i="2"/>
  <c r="E35" i="2"/>
  <c r="D35" i="2"/>
  <c r="H35" i="2" s="1"/>
  <c r="F34" i="2"/>
  <c r="E34" i="2"/>
  <c r="D34" i="2"/>
  <c r="F33" i="2"/>
  <c r="E33" i="2"/>
  <c r="D33" i="2"/>
  <c r="H33" i="2" s="1"/>
  <c r="F32" i="2"/>
  <c r="E32" i="2"/>
  <c r="D32" i="2"/>
  <c r="F31" i="2"/>
  <c r="E31" i="2"/>
  <c r="D31" i="2"/>
  <c r="H31" i="2" s="1"/>
  <c r="F30" i="2"/>
  <c r="E30" i="2"/>
  <c r="D30" i="2"/>
  <c r="F29" i="2"/>
  <c r="E29" i="2"/>
  <c r="D29" i="2"/>
  <c r="H29" i="2" s="1"/>
  <c r="F28" i="2"/>
  <c r="E28" i="2"/>
  <c r="D28" i="2"/>
  <c r="F27" i="2"/>
  <c r="E27" i="2"/>
  <c r="D27" i="2"/>
  <c r="H27" i="2" s="1"/>
  <c r="F26" i="2"/>
  <c r="E26" i="2"/>
  <c r="D26" i="2"/>
  <c r="F25" i="2"/>
  <c r="E25" i="2"/>
  <c r="D25" i="2"/>
  <c r="H25" i="2" s="1"/>
  <c r="F24" i="2"/>
  <c r="E24" i="2"/>
  <c r="D24" i="2"/>
  <c r="F23" i="2"/>
  <c r="E23" i="2"/>
  <c r="D23" i="2"/>
  <c r="H23" i="2" s="1"/>
  <c r="F22" i="2"/>
  <c r="E22" i="2"/>
  <c r="D22" i="2"/>
  <c r="F21" i="2"/>
  <c r="E21" i="2"/>
  <c r="D21" i="2"/>
  <c r="H21" i="2" s="1"/>
  <c r="F20" i="2"/>
  <c r="E20" i="2"/>
  <c r="D20" i="2"/>
  <c r="F19" i="2"/>
  <c r="E19" i="2"/>
  <c r="D19" i="2"/>
  <c r="H19" i="2" s="1"/>
  <c r="F18" i="2"/>
  <c r="E18" i="2"/>
  <c r="D18" i="2"/>
  <c r="F17" i="2"/>
  <c r="E17" i="2"/>
  <c r="D17" i="2"/>
  <c r="H17" i="2" s="1"/>
  <c r="F16" i="2"/>
  <c r="E16" i="2"/>
  <c r="D16" i="2"/>
  <c r="F15" i="2"/>
  <c r="E15" i="2"/>
  <c r="D15" i="2"/>
  <c r="H15" i="2" s="1"/>
  <c r="F14" i="2"/>
  <c r="E14" i="2"/>
  <c r="D14" i="2"/>
  <c r="F13" i="2"/>
  <c r="E13" i="2"/>
  <c r="D13" i="2"/>
  <c r="H13" i="2" s="1"/>
  <c r="F12" i="2"/>
  <c r="E12" i="2"/>
  <c r="H12" i="2" s="1"/>
  <c r="D12" i="2"/>
  <c r="F11" i="2"/>
  <c r="E11" i="2"/>
  <c r="D11" i="2"/>
  <c r="F10" i="2"/>
  <c r="E10" i="2"/>
  <c r="H10" i="2" s="1"/>
  <c r="D10" i="2"/>
  <c r="F9" i="2"/>
  <c r="E9" i="2"/>
  <c r="D9" i="2"/>
  <c r="F8" i="2"/>
  <c r="E8" i="2"/>
  <c r="H8" i="2" s="1"/>
  <c r="D8" i="2"/>
  <c r="F7" i="2"/>
  <c r="E7" i="2"/>
  <c r="D7" i="2"/>
  <c r="F6" i="2"/>
  <c r="E6" i="2"/>
  <c r="D6" i="2"/>
  <c r="F5" i="2"/>
  <c r="E5" i="2"/>
  <c r="D5" i="2"/>
  <c r="H5" i="2" l="1"/>
  <c r="H6" i="2"/>
  <c r="H7" i="2"/>
  <c r="H9" i="2"/>
  <c r="H11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1" i="2"/>
  <c r="H43" i="2"/>
  <c r="H45" i="2"/>
  <c r="H47" i="2"/>
  <c r="H49" i="2"/>
  <c r="H51" i="2"/>
  <c r="H53" i="2"/>
  <c r="J5" i="3"/>
  <c r="K5" i="3"/>
  <c r="J7" i="3"/>
  <c r="K7" i="3"/>
  <c r="J9" i="3"/>
  <c r="K9" i="3"/>
  <c r="J11" i="3"/>
  <c r="K11" i="3"/>
  <c r="J13" i="3"/>
  <c r="K13" i="3"/>
  <c r="J15" i="3"/>
  <c r="K15" i="3"/>
  <c r="J17" i="3"/>
  <c r="K17" i="3"/>
  <c r="J19" i="3"/>
  <c r="K19" i="3"/>
  <c r="J21" i="3"/>
  <c r="K21" i="3"/>
  <c r="J23" i="3"/>
  <c r="K23" i="3"/>
  <c r="J25" i="3"/>
  <c r="K25" i="3"/>
  <c r="J27" i="3"/>
  <c r="K27" i="3"/>
  <c r="J29" i="3"/>
  <c r="K29" i="3"/>
  <c r="J31" i="3"/>
  <c r="K31" i="3"/>
  <c r="J33" i="3"/>
  <c r="K33" i="3"/>
  <c r="K36" i="3"/>
  <c r="J36" i="3"/>
  <c r="K38" i="3"/>
  <c r="J38" i="3"/>
  <c r="K40" i="3"/>
  <c r="J40" i="3"/>
  <c r="K42" i="3"/>
  <c r="J42" i="3"/>
  <c r="K44" i="3"/>
  <c r="J44" i="3"/>
  <c r="K46" i="3"/>
  <c r="J46" i="3"/>
  <c r="J47" i="3"/>
  <c r="K47" i="3"/>
  <c r="K48" i="3"/>
  <c r="J48" i="3"/>
  <c r="J49" i="3"/>
  <c r="K49" i="3"/>
  <c r="J51" i="3"/>
  <c r="K51" i="3"/>
  <c r="K52" i="3"/>
  <c r="J52" i="3"/>
  <c r="J53" i="3"/>
  <c r="K53" i="3"/>
  <c r="K54" i="3"/>
  <c r="J54" i="3"/>
  <c r="K6" i="3"/>
  <c r="J6" i="3"/>
  <c r="K8" i="3"/>
  <c r="J8" i="3"/>
  <c r="K10" i="3"/>
  <c r="J10" i="3"/>
  <c r="K12" i="3"/>
  <c r="J12" i="3"/>
  <c r="K14" i="3"/>
  <c r="J14" i="3"/>
  <c r="K16" i="3"/>
  <c r="J16" i="3"/>
  <c r="K18" i="3"/>
  <c r="J18" i="3"/>
  <c r="K20" i="3"/>
  <c r="J20" i="3"/>
  <c r="K22" i="3"/>
  <c r="J22" i="3"/>
  <c r="K24" i="3"/>
  <c r="J24" i="3"/>
  <c r="K26" i="3"/>
  <c r="J26" i="3"/>
  <c r="K28" i="3"/>
  <c r="J28" i="3"/>
  <c r="K30" i="3"/>
  <c r="J30" i="3"/>
  <c r="K32" i="3"/>
  <c r="J32" i="3"/>
  <c r="K34" i="3"/>
  <c r="J34" i="3"/>
  <c r="J35" i="3"/>
  <c r="K35" i="3"/>
  <c r="J37" i="3"/>
  <c r="K37" i="3"/>
  <c r="J39" i="3"/>
  <c r="K39" i="3"/>
  <c r="J41" i="3"/>
  <c r="K41" i="3"/>
  <c r="J43" i="3"/>
  <c r="K43" i="3"/>
  <c r="J45" i="3"/>
  <c r="K45" i="3"/>
  <c r="K50" i="3"/>
  <c r="J50" i="3"/>
  <c r="I5" i="2"/>
  <c r="J5" i="2"/>
  <c r="I8" i="2"/>
  <c r="J8" i="2"/>
  <c r="I10" i="2"/>
  <c r="J10" i="2"/>
  <c r="J12" i="2"/>
  <c r="I12" i="2"/>
  <c r="I7" i="2"/>
  <c r="J7" i="2"/>
  <c r="I9" i="2"/>
  <c r="J9" i="2"/>
  <c r="I11" i="2"/>
  <c r="J11" i="2"/>
  <c r="J13" i="2"/>
  <c r="J14" i="2"/>
  <c r="J15" i="2"/>
  <c r="J16" i="2"/>
  <c r="J17" i="2"/>
  <c r="I17" i="2"/>
  <c r="J19" i="2"/>
  <c r="I19" i="2"/>
  <c r="J21" i="2"/>
  <c r="I21" i="2"/>
  <c r="J23" i="2"/>
  <c r="I23" i="2"/>
  <c r="J25" i="2"/>
  <c r="I25" i="2"/>
  <c r="J27" i="2"/>
  <c r="I27" i="2"/>
  <c r="J29" i="2"/>
  <c r="I29" i="2"/>
  <c r="J31" i="2"/>
  <c r="I31" i="2"/>
  <c r="J33" i="2"/>
  <c r="I33" i="2"/>
  <c r="J35" i="2"/>
  <c r="I35" i="2"/>
  <c r="J37" i="2"/>
  <c r="I37" i="2"/>
  <c r="J39" i="2"/>
  <c r="I39" i="2"/>
  <c r="J42" i="2"/>
  <c r="I42" i="2"/>
  <c r="J44" i="2"/>
  <c r="I44" i="2"/>
  <c r="J46" i="2"/>
  <c r="I46" i="2"/>
  <c r="J48" i="2"/>
  <c r="I48" i="2"/>
  <c r="J50" i="2"/>
  <c r="I50" i="2"/>
  <c r="J52" i="2"/>
  <c r="I52" i="2"/>
  <c r="J54" i="2"/>
  <c r="I54" i="2"/>
  <c r="J6" i="2"/>
  <c r="I13" i="2"/>
  <c r="I14" i="2"/>
  <c r="I15" i="2"/>
  <c r="I16" i="2"/>
  <c r="J18" i="2"/>
  <c r="I18" i="2"/>
  <c r="J20" i="2"/>
  <c r="I20" i="2"/>
  <c r="J22" i="2"/>
  <c r="I22" i="2"/>
  <c r="J24" i="2"/>
  <c r="I24" i="2"/>
  <c r="J26" i="2"/>
  <c r="I26" i="2"/>
  <c r="J28" i="2"/>
  <c r="I28" i="2"/>
  <c r="J30" i="2"/>
  <c r="I30" i="2"/>
  <c r="J32" i="2"/>
  <c r="I32" i="2"/>
  <c r="J34" i="2"/>
  <c r="I34" i="2"/>
  <c r="J36" i="2"/>
  <c r="I36" i="2"/>
  <c r="J38" i="2"/>
  <c r="I38" i="2"/>
  <c r="J40" i="2"/>
  <c r="I40" i="2"/>
  <c r="J41" i="2"/>
  <c r="I41" i="2"/>
  <c r="J43" i="2"/>
  <c r="I43" i="2"/>
  <c r="J45" i="2"/>
  <c r="I45" i="2"/>
  <c r="J47" i="2"/>
  <c r="I47" i="2"/>
  <c r="J49" i="2"/>
  <c r="I49" i="2"/>
  <c r="J51" i="2"/>
  <c r="I51" i="2"/>
  <c r="J53" i="2"/>
  <c r="I53" i="2"/>
  <c r="I6" i="2" l="1"/>
</calcChain>
</file>

<file path=xl/sharedStrings.xml><?xml version="1.0" encoding="utf-8"?>
<sst xmlns="http://schemas.openxmlformats.org/spreadsheetml/2006/main" count="772" uniqueCount="256">
  <si>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</si>
  <si>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</si>
  <si>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</si>
  <si>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</si>
  <si>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</si>
  <si>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</si>
  <si>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</si>
  <si>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</si>
  <si>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</si>
  <si>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</si>
  <si>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</si>
  <si>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</si>
  <si>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</si>
  <si>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</si>
  <si>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</si>
  <si>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</si>
  <si>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</si>
  <si>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</si>
  <si>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</si>
  <si>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</si>
  <si>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</si>
  <si>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</si>
  <si>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</si>
  <si>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</si>
  <si>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</si>
  <si>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</si>
  <si>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</si>
  <si>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</si>
  <si>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</si>
  <si>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</si>
  <si>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</si>
  <si>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</si>
  <si>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</si>
  <si>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</si>
  <si>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</si>
  <si>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</si>
  <si>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</si>
  <si>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</si>
  <si>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</si>
  <si>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</si>
  <si>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</si>
  <si>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</si>
  <si>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</si>
  <si>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</si>
  <si>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</si>
  <si>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</si>
  <si>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</si>
  <si>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</si>
  <si>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</si>
  <si>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</si>
  <si>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</si>
  <si>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</si>
  <si>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</si>
  <si>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</si>
  <si>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</si>
  <si>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</si>
  <si>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</si>
  <si>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</si>
  <si>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</si>
  <si>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</si>
  <si>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Kim Xuyến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</si>
  <si>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</si>
  <si>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</si>
  <si>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</si>
  <si>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</si>
  <si>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</si>
  <si>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</si>
  <si>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</si>
  <si>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</si>
  <si>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</si>
  <si>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</si>
  <si>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</si>
  <si>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</si>
  <si>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</si>
  <si>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</si>
  <si>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</si>
  <si>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</si>
  <si>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</si>
  <si>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</si>
  <si>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</si>
  <si>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</si>
  <si>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</si>
  <si>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</si>
  <si>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</si>
  <si>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</si>
  <si>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</si>
  <si>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</si>
  <si>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</si>
  <si>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</si>
  <si>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</si>
  <si>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</si>
  <si>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</si>
  <si>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</si>
  <si>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</si>
  <si>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</si>
  <si>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</si>
  <si>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</si>
  <si>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</si>
  <si>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</si>
  <si>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</si>
  <si>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</si>
  <si>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</si>
  <si>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</si>
  <si>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</si>
  <si>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</si>
  <si>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</si>
  <si>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</si>
  <si>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</si>
  <si>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</si>
  <si>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</si>
  <si>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</si>
  <si>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</si>
  <si>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</si>
  <si>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</si>
  <si>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Tháng 9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</si>
  <si>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</si>
  <si>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</si>
  <si>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</si>
  <si>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1t,1p</t>
  </si>
  <si>
    <t>1t,2p</t>
  </si>
  <si>
    <t>1t</t>
  </si>
  <si>
    <t>2t,2p</t>
  </si>
  <si>
    <t>1p</t>
  </si>
  <si>
    <t>2t</t>
  </si>
  <si>
    <t>5p</t>
  </si>
  <si>
    <t>4t,2p</t>
  </si>
  <si>
    <t>2t,1p</t>
  </si>
  <si>
    <t>3t,1p</t>
  </si>
  <si>
    <t>3t,2p</t>
  </si>
  <si>
    <t>C
H
I
Ề
U</t>
  </si>
  <si>
    <t>1t,3p</t>
  </si>
  <si>
    <t>4p</t>
  </si>
  <si>
    <t>3t,1p,vs</t>
  </si>
  <si>
    <t>1t,vs</t>
  </si>
  <si>
    <t>3t</t>
  </si>
  <si>
    <t>2t,3p</t>
  </si>
  <si>
    <t>3t,4p</t>
  </si>
  <si>
    <t>3p</t>
  </si>
  <si>
    <t>ĐIỂM TB TUẦN</t>
  </si>
  <si>
    <t>ĐIỂM TB
THÁNG</t>
  </si>
  <si>
    <t>I</t>
  </si>
  <si>
    <t>II</t>
  </si>
  <si>
    <t>III</t>
  </si>
  <si>
    <t>IV</t>
  </si>
  <si>
    <t>S
Á
N
G</t>
  </si>
  <si>
    <t>KẾT QUẢ THI ĐUA THÁNG 4 &amp; 5</t>
  </si>
  <si>
    <t>Từ ngày 13 /4/ 2018 đến ngày 09/ 5 / 2018</t>
  </si>
  <si>
    <t>KẾT QUẢ THI ĐUA  HK2</t>
  </si>
  <si>
    <t>Từ ngày 02 / 01 / 2018 đến ngày 09 / 5 / 2018</t>
  </si>
  <si>
    <t>Năm Học:2017 - 2018</t>
  </si>
  <si>
    <t>ĐIỂM TB THÁNG</t>
  </si>
  <si>
    <t>2 &amp;3</t>
  </si>
  <si>
    <t>3 &amp; 4</t>
  </si>
  <si>
    <t>4 &amp; 5</t>
  </si>
  <si>
    <t>Từ ngày 13 /4/ 2018 đến ngày 26/ 4 / 2018</t>
  </si>
  <si>
    <t>1t,kodâynịt,sđp</t>
  </si>
  <si>
    <t>2t,2p,đtdđ,mtt,đạp..</t>
  </si>
  <si>
    <t>5t,balô,dép,quai</t>
  </si>
  <si>
    <t>2t,1p,sđp</t>
  </si>
  <si>
    <t>6t,2p,chửi,dtdd8,3mtt,quai</t>
  </si>
  <si>
    <t>8t,3p,son</t>
  </si>
  <si>
    <t>5t,1p,son</t>
  </si>
  <si>
    <t>3t,2p,1kp</t>
  </si>
  <si>
    <t>2t,2p,kophiệu</t>
  </si>
  <si>
    <t>2t,2p,son</t>
  </si>
  <si>
    <t>4t,4p,1kson,ăn,sđp,kodâynịt</t>
  </si>
  <si>
    <t>8t,2p,2k,son,đạp</t>
  </si>
  <si>
    <t>5t,1k,ăn,tóc,sđp</t>
  </si>
  <si>
    <t>3t,1p,2sđp</t>
  </si>
  <si>
    <t>4t,1p,ăn,sđp,kocvạt</t>
  </si>
  <si>
    <t>THỐNG KÊ ĐIỂM TRUNG BÌNH TUẦN 1</t>
  </si>
  <si>
    <t>1t,3p,1k</t>
  </si>
  <si>
    <t>KHỐI</t>
  </si>
  <si>
    <t>T.Số
Lớp</t>
  </si>
  <si>
    <t>&gt;=9.0</t>
  </si>
  <si>
    <t>8.5 -&gt; 8.9</t>
  </si>
  <si>
    <t>8 -&gt; 8.4</t>
  </si>
  <si>
    <t>&lt;8.0</t>
  </si>
  <si>
    <t>1t,3p,đtdđ.sđp,kocvạt</t>
  </si>
  <si>
    <t>Số Lượng</t>
  </si>
  <si>
    <t>Tỉ lệ</t>
  </si>
  <si>
    <t>Số lượng</t>
  </si>
  <si>
    <t>2t,2p,2đtddđ,ăn,sđp</t>
  </si>
  <si>
    <t>4t,1p,áo</t>
  </si>
  <si>
    <t>2t,4p,1k,áo</t>
  </si>
  <si>
    <t>3 Khối</t>
  </si>
  <si>
    <t>3t,2p,ăn</t>
  </si>
  <si>
    <t>2t,1p,kocvạt,son</t>
  </si>
  <si>
    <t>4t,3p,son,ngồi,kocvạt</t>
  </si>
  <si>
    <t>5t,2áo</t>
  </si>
  <si>
    <t>6t,đtdđ,sđp.đập</t>
  </si>
  <si>
    <t>sdp,áongoài,vs</t>
  </si>
  <si>
    <t>3t,konộpsđb</t>
  </si>
  <si>
    <t>3t,4p,kocvạt,sđp</t>
  </si>
  <si>
    <t>2t,1p,1k</t>
  </si>
  <si>
    <t>4t,3p,áo..,chạy xe..</t>
  </si>
  <si>
    <t>2t,3p,2k,2kocvạt,quaitruoc</t>
  </si>
  <si>
    <t>5t,4p1k,sđp</t>
  </si>
  <si>
    <t>10t,2p</t>
  </si>
  <si>
    <t>8t,kocvạt,2sđp</t>
  </si>
  <si>
    <t>2t,4p,1k,dép,balô,son</t>
  </si>
  <si>
    <t>3t,3p,4kocvạt,sđp,uống,konộpsđb</t>
  </si>
  <si>
    <t>1t,3p,1k,sđp</t>
  </si>
  <si>
    <t>3p,1ksđp,ăn,son</t>
  </si>
  <si>
    <t>4t,1p,son,balô,vs</t>
  </si>
  <si>
    <t>2t,2p,1k</t>
  </si>
  <si>
    <t>4t,3p,4k,chửi,sđp,vs</t>
  </si>
  <si>
    <t>Từ ngày 27 /4 / 2018 đến ngày 03 / 5 / 2018</t>
  </si>
  <si>
    <t>1p,1k,kodâynịt</t>
  </si>
  <si>
    <t>1t,1p,1k</t>
  </si>
  <si>
    <t>5t,áo..</t>
  </si>
  <si>
    <t>1t,1p,1kp</t>
  </si>
  <si>
    <t>4t,ăn,đtdđ</t>
  </si>
  <si>
    <t>4t,1p</t>
  </si>
  <si>
    <t>1t,4p</t>
  </si>
  <si>
    <t>1t,2p,đtdđ</t>
  </si>
  <si>
    <t>THỐNG KÊ ĐIỂM TRUNG BÌNH TUẦN 3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</si>
  <si>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</si>
  <si>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2t,3p,vs</t>
  </si>
  <si>
    <t>1p,ăn</t>
  </si>
  <si>
    <t>áo..</t>
  </si>
  <si>
    <t>1t.3p</t>
  </si>
  <si>
    <t>5t,2p.1k,kotắtquạt</t>
  </si>
  <si>
    <t>1t,5p,3k</t>
  </si>
  <si>
    <t>3t,tóc#,vs</t>
  </si>
  <si>
    <t>1t,1p,viếtlênbàn</t>
  </si>
  <si>
    <t>1t,5p</t>
  </si>
  <si>
    <t>2kp</t>
  </si>
  <si>
    <t>8p</t>
  </si>
  <si>
    <t>Từ ngày 04 /5 / 2018 đến ngày 09 /5 / 2018</t>
  </si>
  <si>
    <t>2p,vs</t>
  </si>
  <si>
    <t>3p,vs</t>
  </si>
  <si>
    <t>9t,son</t>
  </si>
  <si>
    <t>3p,đtdđ</t>
  </si>
  <si>
    <t>2t,2p,3ăn</t>
  </si>
  <si>
    <t>2t,6p,đtdđ</t>
  </si>
  <si>
    <t>3t,5p,kcvạt,son,vs</t>
  </si>
  <si>
    <t>1t,1p.3son,uống..</t>
  </si>
  <si>
    <t>4p,kcvạt</t>
  </si>
  <si>
    <t>2t,7p,sđp,vs</t>
  </si>
  <si>
    <t>1t,2p,2kcvạt</t>
  </si>
  <si>
    <t>4t,3p,kcvạt</t>
  </si>
  <si>
    <t>2t,2p,vs</t>
  </si>
  <si>
    <t>1t,5p,son</t>
  </si>
  <si>
    <t>1t,2p,vs</t>
  </si>
  <si>
    <t>12p.6t,4son</t>
  </si>
  <si>
    <t>2t,5p,vén</t>
  </si>
  <si>
    <t>4t,4p,đtdđ,sđphục</t>
  </si>
  <si>
    <t>5t,5p,3son</t>
  </si>
  <si>
    <t>4t,4p,sđp,áongoài,ko9nộpsđb</t>
  </si>
  <si>
    <t>3t,2p,dép,kocvạt</t>
  </si>
  <si>
    <t>3t,7p,vs</t>
  </si>
  <si>
    <t>3t,4p,2son,vs</t>
  </si>
  <si>
    <t>1t,4p,đtdđ,kocvạt</t>
  </si>
  <si>
    <t>3t,2p,son</t>
  </si>
  <si>
    <t>4t,4p,ăn,kodâynịt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</si>
</sst>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  <numFmt numFmtId="167" formatCode="0.0%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6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18"/>
      <name val="Tahoma"/>
      <family val="2"/>
    </font>
    <font>
      <b/>
      <sz val="14"/>
      <color rgb="FFFFFFFF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26"/>
      <name val="Arial"/>
      <family val="2"/>
    </font>
    <font>
      <b/>
      <sz val="11"/>
      <name val="Tahoma"/>
      <family val="2"/>
    </font>
    <font>
      <sz val="16"/>
      <name val="Tahoma"/>
      <family val="2"/>
    </font>
    <font>
      <sz val="9"/>
      <color indexed="12"/>
      <name val="Tahoma"/>
      <family val="2"/>
    </font>
    <font>
      <sz val="9"/>
      <color indexed="53"/>
      <name val="Tahoma"/>
      <family val="2"/>
    </font>
    <font>
      <b/>
      <sz val="11"/>
      <color rgb="FFFF0000"/>
      <name val="Tahoma"/>
      <family val="2"/>
    </font>
    <font>
      <sz val="10"/>
      <color indexed="5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3" fillId="2" borderId="0" xfId="0" applyFont="1" applyFill="1" applyBorder="1" applyAlignment="1"/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165" fontId="8" fillId="0" borderId="11" xfId="2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64" fontId="29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1" fontId="14" fillId="0" borderId="11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center" vertical="center"/>
    </xf>
    <xf numFmtId="164" fontId="29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readingOrder="2"/>
    </xf>
    <xf numFmtId="0" fontId="36" fillId="5" borderId="22" xfId="0" applyFont="1" applyFill="1" applyBorder="1" applyAlignment="1">
      <alignment horizontal="center" vertical="center"/>
    </xf>
    <xf numFmtId="0" fontId="36" fillId="6" borderId="22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164" fontId="17" fillId="0" borderId="21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/>
    </xf>
    <xf numFmtId="0" fontId="31" fillId="3" borderId="0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38" fillId="2" borderId="4" xfId="0" applyFont="1" applyFill="1" applyBorder="1" applyAlignment="1">
      <alignment horizontal="center" vertical="center"/>
    </xf>
    <xf numFmtId="1" fontId="42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67" fontId="43" fillId="0" borderId="2" xfId="3" applyNumberFormat="1" applyFont="1" applyBorder="1" applyAlignment="1">
      <alignment horizontal="center" vertical="center"/>
    </xf>
    <xf numFmtId="167" fontId="43" fillId="0" borderId="2" xfId="3" applyNumberFormat="1" applyFont="1" applyBorder="1" applyAlignment="1">
      <alignment vertical="center"/>
    </xf>
    <xf numFmtId="167" fontId="41" fillId="0" borderId="2" xfId="3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8" fillId="5" borderId="4" xfId="0" applyFont="1" applyFill="1" applyBorder="1" applyAlignment="1">
      <alignment vertical="center"/>
    </xf>
    <xf numFmtId="1" fontId="42" fillId="8" borderId="2" xfId="0" applyNumberFormat="1" applyFont="1" applyFill="1" applyBorder="1" applyAlignment="1">
      <alignment horizontal="center" vertical="center"/>
    </xf>
    <xf numFmtId="167" fontId="43" fillId="5" borderId="2" xfId="3" applyNumberFormat="1" applyFont="1" applyFill="1" applyBorder="1" applyAlignment="1">
      <alignment horizontal="center" vertical="center"/>
    </xf>
    <xf numFmtId="167" fontId="41" fillId="5" borderId="2" xfId="3" applyNumberFormat="1" applyFont="1" applyFill="1" applyBorder="1" applyAlignment="1">
      <alignment horizontal="center" vertical="center"/>
    </xf>
    <xf numFmtId="167" fontId="43" fillId="3" borderId="2" xfId="3" applyNumberFormat="1" applyFont="1" applyFill="1" applyBorder="1" applyAlignment="1">
      <alignment vertical="center"/>
    </xf>
    <xf numFmtId="167" fontId="43" fillId="0" borderId="2" xfId="3" applyNumberFormat="1" applyFont="1" applyBorder="1" applyAlignment="1">
      <alignment horizontal="left" vertical="center" indent="1"/>
    </xf>
    <xf numFmtId="0" fontId="6" fillId="0" borderId="0" xfId="0" applyFont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75"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43475" y="10420350"/>
          <a:ext cx="13716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42875" y="10401300"/>
          <a:ext cx="1076325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4943475" y="10420350"/>
          <a:ext cx="13716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85725" y="20726400"/>
          <a:ext cx="1076325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5010150" y="20707350"/>
          <a:ext cx="1352550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2875" y="10401300"/>
          <a:ext cx="1076325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2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4943475" y="1043940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2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85725" y="20821650"/>
          <a:ext cx="107632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5010150" y="20802600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2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142875" y="10420350"/>
          <a:ext cx="10763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4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4943475" y="1043940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4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85725" y="20821650"/>
          <a:ext cx="107632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5010150" y="20802600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4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142875" y="10420350"/>
          <a:ext cx="10763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718\THI&#272;UA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8"/>
      <sheetName val="T8"/>
      <sheetName val="W9"/>
      <sheetName val="T9"/>
      <sheetName val="W10"/>
      <sheetName val="T10"/>
      <sheetName val="W11"/>
      <sheetName val="T11"/>
      <sheetName val="W12"/>
      <sheetName val="T12"/>
      <sheetName val="HK1"/>
      <sheetName val="W1"/>
      <sheetName val="T1"/>
      <sheetName val="W2"/>
      <sheetName val="T2"/>
      <sheetName val="HK2"/>
      <sheetName val="W3"/>
      <sheetName val="T3"/>
      <sheetName val="W4"/>
      <sheetName val="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H5">
            <v>9.8000000000000007</v>
          </cell>
        </row>
        <row r="6">
          <cell r="H6">
            <v>9.3000000000000007</v>
          </cell>
        </row>
        <row r="7">
          <cell r="H7">
            <v>9.5</v>
          </cell>
        </row>
        <row r="8">
          <cell r="H8">
            <v>9.1</v>
          </cell>
        </row>
        <row r="9">
          <cell r="H9">
            <v>9.6</v>
          </cell>
        </row>
        <row r="10">
          <cell r="H10">
            <v>9.5</v>
          </cell>
        </row>
        <row r="11">
          <cell r="H11">
            <v>9.9</v>
          </cell>
        </row>
        <row r="12">
          <cell r="H12">
            <v>9.4</v>
          </cell>
        </row>
        <row r="13">
          <cell r="H13">
            <v>9.5</v>
          </cell>
        </row>
        <row r="14">
          <cell r="H14">
            <v>9.6</v>
          </cell>
        </row>
        <row r="15">
          <cell r="H15">
            <v>9.9</v>
          </cell>
        </row>
        <row r="16">
          <cell r="H16">
            <v>9.1</v>
          </cell>
        </row>
        <row r="17">
          <cell r="H17">
            <v>8.6</v>
          </cell>
        </row>
        <row r="18">
          <cell r="H18">
            <v>9.6</v>
          </cell>
        </row>
        <row r="19">
          <cell r="H19">
            <v>8.5</v>
          </cell>
        </row>
        <row r="20">
          <cell r="H20">
            <v>9</v>
          </cell>
        </row>
        <row r="21">
          <cell r="H21">
            <v>9</v>
          </cell>
        </row>
        <row r="22">
          <cell r="H22">
            <v>9.3000000000000007</v>
          </cell>
        </row>
        <row r="23">
          <cell r="H23">
            <v>9.5</v>
          </cell>
        </row>
        <row r="24">
          <cell r="H24">
            <v>9.1999999999999993</v>
          </cell>
        </row>
        <row r="25">
          <cell r="H25">
            <v>9.1</v>
          </cell>
        </row>
        <row r="26">
          <cell r="H26">
            <v>8.9</v>
          </cell>
        </row>
        <row r="27">
          <cell r="H27">
            <v>8.6999999999999993</v>
          </cell>
        </row>
        <row r="28">
          <cell r="H28">
            <v>9.1</v>
          </cell>
        </row>
        <row r="29">
          <cell r="H29">
            <v>9</v>
          </cell>
        </row>
        <row r="30">
          <cell r="H30">
            <v>8.9</v>
          </cell>
        </row>
        <row r="31">
          <cell r="H31">
            <v>9.5</v>
          </cell>
        </row>
        <row r="32">
          <cell r="H32">
            <v>9</v>
          </cell>
        </row>
        <row r="33">
          <cell r="H33">
            <v>8.9</v>
          </cell>
        </row>
        <row r="34">
          <cell r="H34">
            <v>9</v>
          </cell>
        </row>
        <row r="35">
          <cell r="H35">
            <v>8.6999999999999993</v>
          </cell>
        </row>
        <row r="36">
          <cell r="H36">
            <v>9.1</v>
          </cell>
        </row>
        <row r="37">
          <cell r="H37">
            <v>9.1999999999999993</v>
          </cell>
        </row>
        <row r="38">
          <cell r="H38">
            <v>9.3000000000000007</v>
          </cell>
        </row>
        <row r="39">
          <cell r="H39">
            <v>9.6999999999999993</v>
          </cell>
        </row>
        <row r="40">
          <cell r="H40">
            <v>9.5</v>
          </cell>
        </row>
        <row r="41">
          <cell r="H41">
            <v>9.5</v>
          </cell>
        </row>
        <row r="42">
          <cell r="H42">
            <v>9.3000000000000007</v>
          </cell>
        </row>
        <row r="43">
          <cell r="H43">
            <v>9.1</v>
          </cell>
        </row>
        <row r="44">
          <cell r="H44">
            <v>9.5</v>
          </cell>
        </row>
        <row r="45">
          <cell r="H45">
            <v>8.8000000000000007</v>
          </cell>
        </row>
        <row r="46">
          <cell r="H46">
            <v>9.3000000000000007</v>
          </cell>
        </row>
        <row r="47">
          <cell r="H47">
            <v>8.6</v>
          </cell>
        </row>
        <row r="48">
          <cell r="H48">
            <v>8.8000000000000007</v>
          </cell>
        </row>
        <row r="49">
          <cell r="H49">
            <v>9</v>
          </cell>
        </row>
        <row r="50">
          <cell r="H50">
            <v>9.1</v>
          </cell>
        </row>
        <row r="51">
          <cell r="H51">
            <v>8.8000000000000007</v>
          </cell>
        </row>
        <row r="52">
          <cell r="H52">
            <v>9.3000000000000007</v>
          </cell>
        </row>
        <row r="53">
          <cell r="H53">
            <v>9</v>
          </cell>
        </row>
        <row r="54">
          <cell r="H54">
            <v>9.1999999999999993</v>
          </cell>
        </row>
      </sheetData>
      <sheetData sheetId="13"/>
      <sheetData sheetId="14">
        <row r="5">
          <cell r="H5">
            <v>9.8000000000000007</v>
          </cell>
        </row>
        <row r="6">
          <cell r="H6">
            <v>9.4</v>
          </cell>
        </row>
        <row r="7">
          <cell r="H7">
            <v>9.3000000000000007</v>
          </cell>
        </row>
        <row r="8">
          <cell r="H8">
            <v>8.9</v>
          </cell>
        </row>
        <row r="9">
          <cell r="H9">
            <v>9.9</v>
          </cell>
        </row>
        <row r="10">
          <cell r="H10">
            <v>9.1</v>
          </cell>
        </row>
        <row r="11">
          <cell r="H11">
            <v>9.8000000000000007</v>
          </cell>
        </row>
        <row r="12">
          <cell r="H12">
            <v>9.3000000000000007</v>
          </cell>
        </row>
        <row r="13">
          <cell r="H13">
            <v>9.6</v>
          </cell>
        </row>
        <row r="14">
          <cell r="H14">
            <v>9.5</v>
          </cell>
        </row>
        <row r="15">
          <cell r="H15">
            <v>9.8000000000000007</v>
          </cell>
        </row>
        <row r="16">
          <cell r="H16">
            <v>9.1999999999999993</v>
          </cell>
        </row>
        <row r="17">
          <cell r="H17">
            <v>8.8000000000000007</v>
          </cell>
        </row>
        <row r="18">
          <cell r="H18">
            <v>9.3000000000000007</v>
          </cell>
        </row>
        <row r="19">
          <cell r="H19">
            <v>9.1</v>
          </cell>
        </row>
        <row r="20">
          <cell r="H20">
            <v>9.1999999999999993</v>
          </cell>
        </row>
        <row r="21">
          <cell r="H21">
            <v>9.1999999999999993</v>
          </cell>
        </row>
        <row r="22">
          <cell r="H22">
            <v>9.1</v>
          </cell>
        </row>
        <row r="23">
          <cell r="H23">
            <v>8.9</v>
          </cell>
        </row>
        <row r="24">
          <cell r="H24">
            <v>8.5</v>
          </cell>
        </row>
        <row r="25">
          <cell r="H25">
            <v>9.6</v>
          </cell>
        </row>
        <row r="26">
          <cell r="H26">
            <v>9.1999999999999993</v>
          </cell>
        </row>
        <row r="27">
          <cell r="H27">
            <v>8.8000000000000007</v>
          </cell>
        </row>
        <row r="28">
          <cell r="H28">
            <v>9.5</v>
          </cell>
        </row>
        <row r="29">
          <cell r="H29">
            <v>9</v>
          </cell>
        </row>
        <row r="30">
          <cell r="H30">
            <v>9.1</v>
          </cell>
        </row>
        <row r="31">
          <cell r="H31">
            <v>9</v>
          </cell>
        </row>
        <row r="32">
          <cell r="H32">
            <v>9.1</v>
          </cell>
        </row>
        <row r="33">
          <cell r="H33">
            <v>9</v>
          </cell>
        </row>
        <row r="34">
          <cell r="H34">
            <v>9.1999999999999993</v>
          </cell>
        </row>
        <row r="35">
          <cell r="H35">
            <v>9.1</v>
          </cell>
        </row>
        <row r="36">
          <cell r="H36">
            <v>8.9</v>
          </cell>
        </row>
        <row r="37">
          <cell r="H37">
            <v>9.5</v>
          </cell>
        </row>
        <row r="38">
          <cell r="H38">
            <v>9.5</v>
          </cell>
        </row>
        <row r="39">
          <cell r="H39">
            <v>9.6999999999999993</v>
          </cell>
        </row>
        <row r="40">
          <cell r="H40">
            <v>9.6999999999999993</v>
          </cell>
        </row>
        <row r="41">
          <cell r="H41">
            <v>9.3000000000000007</v>
          </cell>
        </row>
        <row r="42">
          <cell r="H42">
            <v>9.5</v>
          </cell>
        </row>
        <row r="43">
          <cell r="H43">
            <v>9.1999999999999993</v>
          </cell>
        </row>
        <row r="44">
          <cell r="H44">
            <v>9.4</v>
          </cell>
        </row>
        <row r="45">
          <cell r="H45">
            <v>9.1</v>
          </cell>
        </row>
        <row r="46">
          <cell r="H46">
            <v>8.6</v>
          </cell>
        </row>
        <row r="47">
          <cell r="H47">
            <v>9.1</v>
          </cell>
        </row>
        <row r="48">
          <cell r="H48">
            <v>9</v>
          </cell>
        </row>
        <row r="49">
          <cell r="H49">
            <v>9.1999999999999993</v>
          </cell>
        </row>
        <row r="50">
          <cell r="H50">
            <v>8.4</v>
          </cell>
        </row>
        <row r="51">
          <cell r="H51">
            <v>8.8000000000000007</v>
          </cell>
        </row>
        <row r="52">
          <cell r="H52">
            <v>9.1</v>
          </cell>
        </row>
        <row r="53">
          <cell r="H53">
            <v>9.3000000000000007</v>
          </cell>
        </row>
        <row r="54">
          <cell r="H54">
            <v>9</v>
          </cell>
        </row>
      </sheetData>
      <sheetData sheetId="15"/>
      <sheetData sheetId="16"/>
      <sheetData sheetId="17">
        <row r="5">
          <cell r="H5">
            <v>9.6</v>
          </cell>
        </row>
        <row r="6">
          <cell r="H6">
            <v>9.4</v>
          </cell>
        </row>
        <row r="7">
          <cell r="H7">
            <v>8.8000000000000007</v>
          </cell>
        </row>
        <row r="8">
          <cell r="H8">
            <v>9.1999999999999993</v>
          </cell>
        </row>
        <row r="9">
          <cell r="H9">
            <v>9.6</v>
          </cell>
        </row>
        <row r="10">
          <cell r="H10">
            <v>9.1</v>
          </cell>
        </row>
        <row r="11">
          <cell r="H11">
            <v>9.9</v>
          </cell>
        </row>
        <row r="12">
          <cell r="H12">
            <v>9.1</v>
          </cell>
        </row>
        <row r="13">
          <cell r="H13">
            <v>9.1999999999999993</v>
          </cell>
        </row>
        <row r="14">
          <cell r="H14">
            <v>9.6999999999999993</v>
          </cell>
        </row>
        <row r="15">
          <cell r="H15">
            <v>9.6999999999999993</v>
          </cell>
        </row>
        <row r="16">
          <cell r="H16">
            <v>8.8000000000000007</v>
          </cell>
        </row>
        <row r="17">
          <cell r="H17">
            <v>8.6999999999999993</v>
          </cell>
        </row>
        <row r="18">
          <cell r="H18">
            <v>9.6</v>
          </cell>
        </row>
        <row r="19">
          <cell r="H19">
            <v>9.5</v>
          </cell>
        </row>
        <row r="20">
          <cell r="H20">
            <v>9.5</v>
          </cell>
        </row>
        <row r="21">
          <cell r="H21">
            <v>9.1</v>
          </cell>
        </row>
        <row r="22">
          <cell r="H22">
            <v>9.1999999999999993</v>
          </cell>
        </row>
        <row r="23">
          <cell r="H23">
            <v>9.1</v>
          </cell>
        </row>
        <row r="24">
          <cell r="H24">
            <v>8.4</v>
          </cell>
        </row>
        <row r="25">
          <cell r="H25">
            <v>8.9</v>
          </cell>
        </row>
        <row r="26">
          <cell r="H26">
            <v>9.1</v>
          </cell>
        </row>
        <row r="27">
          <cell r="H27">
            <v>8.4</v>
          </cell>
        </row>
        <row r="28">
          <cell r="H28">
            <v>8.8000000000000007</v>
          </cell>
        </row>
        <row r="29">
          <cell r="H29">
            <v>9</v>
          </cell>
        </row>
        <row r="30">
          <cell r="H30">
            <v>8.9</v>
          </cell>
        </row>
        <row r="31">
          <cell r="H31">
            <v>9.4</v>
          </cell>
        </row>
        <row r="32">
          <cell r="H32">
            <v>8.9</v>
          </cell>
        </row>
        <row r="33">
          <cell r="H33">
            <v>9.1</v>
          </cell>
        </row>
        <row r="34">
          <cell r="H34">
            <v>9</v>
          </cell>
        </row>
        <row r="35">
          <cell r="H35">
            <v>9.3000000000000007</v>
          </cell>
        </row>
        <row r="36">
          <cell r="H36">
            <v>8.8000000000000007</v>
          </cell>
        </row>
        <row r="37">
          <cell r="H37">
            <v>9.4</v>
          </cell>
        </row>
        <row r="38">
          <cell r="H38">
            <v>9.6999999999999993</v>
          </cell>
        </row>
        <row r="39">
          <cell r="H39">
            <v>9.6999999999999993</v>
          </cell>
        </row>
        <row r="40">
          <cell r="H40">
            <v>9.3000000000000007</v>
          </cell>
        </row>
        <row r="41">
          <cell r="H41">
            <v>9</v>
          </cell>
        </row>
        <row r="42">
          <cell r="H42">
            <v>9.1999999999999993</v>
          </cell>
        </row>
        <row r="43">
          <cell r="H43">
            <v>9.4</v>
          </cell>
        </row>
        <row r="44">
          <cell r="H44">
            <v>8.5</v>
          </cell>
        </row>
        <row r="45">
          <cell r="H45">
            <v>8.9</v>
          </cell>
        </row>
        <row r="46">
          <cell r="H46">
            <v>8.6</v>
          </cell>
        </row>
        <row r="47">
          <cell r="H47">
            <v>8.9</v>
          </cell>
        </row>
        <row r="48">
          <cell r="H48">
            <v>8.8000000000000007</v>
          </cell>
        </row>
        <row r="49">
          <cell r="H49">
            <v>8.9</v>
          </cell>
        </row>
        <row r="50">
          <cell r="H50">
            <v>8.6999999999999993</v>
          </cell>
        </row>
        <row r="51">
          <cell r="H51">
            <v>9.5</v>
          </cell>
        </row>
        <row r="52">
          <cell r="H52">
            <v>9</v>
          </cell>
        </row>
        <row r="53">
          <cell r="H53">
            <v>9.4</v>
          </cell>
        </row>
        <row r="54">
          <cell r="H54">
            <v>9.3000000000000007</v>
          </cell>
        </row>
      </sheetData>
      <sheetData sheetId="18">
        <row r="5">
          <cell r="G5">
            <v>9.8000000000000007</v>
          </cell>
        </row>
        <row r="6">
          <cell r="G6">
            <v>9.6999999999999993</v>
          </cell>
        </row>
        <row r="7">
          <cell r="G7">
            <v>10</v>
          </cell>
        </row>
        <row r="8">
          <cell r="G8">
            <v>9.5</v>
          </cell>
        </row>
        <row r="9">
          <cell r="G9">
            <v>10</v>
          </cell>
        </row>
        <row r="10">
          <cell r="G10">
            <v>9.8000000000000007</v>
          </cell>
        </row>
        <row r="11">
          <cell r="G11">
            <v>9.5</v>
          </cell>
        </row>
        <row r="12">
          <cell r="G12">
            <v>8.5</v>
          </cell>
        </row>
        <row r="13">
          <cell r="G13">
            <v>8.6999999999999993</v>
          </cell>
        </row>
        <row r="14">
          <cell r="G14">
            <v>9.3000000000000007</v>
          </cell>
        </row>
        <row r="15">
          <cell r="G15">
            <v>9.8000000000000007</v>
          </cell>
        </row>
        <row r="16">
          <cell r="G16">
            <v>7.3</v>
          </cell>
        </row>
        <row r="17">
          <cell r="G17">
            <v>7.7</v>
          </cell>
        </row>
        <row r="18">
          <cell r="G18">
            <v>8.8000000000000007</v>
          </cell>
        </row>
        <row r="19">
          <cell r="G19">
            <v>9.5</v>
          </cell>
        </row>
        <row r="20">
          <cell r="G20">
            <v>8.6999999999999993</v>
          </cell>
        </row>
        <row r="21">
          <cell r="G21">
            <v>9.1999999999999993</v>
          </cell>
        </row>
        <row r="22">
          <cell r="G22">
            <v>9</v>
          </cell>
        </row>
        <row r="23">
          <cell r="G23">
            <v>7.7</v>
          </cell>
        </row>
        <row r="24">
          <cell r="G24">
            <v>8</v>
          </cell>
        </row>
        <row r="25">
          <cell r="G25">
            <v>7.8</v>
          </cell>
        </row>
        <row r="26">
          <cell r="G26">
            <v>8.8000000000000007</v>
          </cell>
        </row>
        <row r="27">
          <cell r="G27">
            <v>8.5</v>
          </cell>
        </row>
        <row r="28">
          <cell r="G28">
            <v>9</v>
          </cell>
        </row>
        <row r="29">
          <cell r="G29">
            <v>8.5</v>
          </cell>
        </row>
        <row r="30">
          <cell r="G30">
            <v>9.1999999999999993</v>
          </cell>
        </row>
        <row r="31">
          <cell r="G31">
            <v>8</v>
          </cell>
        </row>
        <row r="32">
          <cell r="G32">
            <v>9</v>
          </cell>
        </row>
        <row r="33">
          <cell r="G33">
            <v>8.6999999999999993</v>
          </cell>
        </row>
        <row r="34">
          <cell r="G34">
            <v>9</v>
          </cell>
        </row>
        <row r="35">
          <cell r="G35">
            <v>9.1999999999999993</v>
          </cell>
        </row>
        <row r="36">
          <cell r="G36">
            <v>8.3000000000000007</v>
          </cell>
        </row>
        <row r="37">
          <cell r="G37">
            <v>8.8000000000000007</v>
          </cell>
        </row>
        <row r="38">
          <cell r="G38">
            <v>8.3000000000000007</v>
          </cell>
        </row>
        <row r="39">
          <cell r="G39">
            <v>9.3000000000000007</v>
          </cell>
        </row>
        <row r="40">
          <cell r="G40">
            <v>9.1999999999999993</v>
          </cell>
        </row>
        <row r="41">
          <cell r="G41">
            <v>8.5</v>
          </cell>
        </row>
        <row r="42">
          <cell r="G42">
            <v>9.1999999999999993</v>
          </cell>
        </row>
        <row r="43">
          <cell r="G43">
            <v>8.3000000000000007</v>
          </cell>
        </row>
        <row r="44">
          <cell r="G44">
            <v>8.1999999999999993</v>
          </cell>
        </row>
        <row r="45">
          <cell r="G45">
            <v>8</v>
          </cell>
        </row>
        <row r="46">
          <cell r="G46">
            <v>7.8</v>
          </cell>
        </row>
        <row r="47">
          <cell r="G47">
            <v>8.1999999999999993</v>
          </cell>
        </row>
        <row r="48">
          <cell r="G48">
            <v>8.5</v>
          </cell>
        </row>
        <row r="49">
          <cell r="G49">
            <v>7.7</v>
          </cell>
        </row>
        <row r="50">
          <cell r="G50">
            <v>8.3000000000000007</v>
          </cell>
        </row>
        <row r="51">
          <cell r="G51">
            <v>8.5</v>
          </cell>
        </row>
        <row r="52">
          <cell r="G52">
            <v>8.5</v>
          </cell>
        </row>
        <row r="53">
          <cell r="G53">
            <v>9</v>
          </cell>
        </row>
        <row r="54">
          <cell r="G54">
            <v>7.3</v>
          </cell>
        </row>
        <row r="59">
          <cell r="G59">
            <v>10</v>
          </cell>
        </row>
        <row r="60">
          <cell r="G60">
            <v>9.3000000000000007</v>
          </cell>
        </row>
        <row r="61">
          <cell r="G61">
            <v>9.3000000000000007</v>
          </cell>
        </row>
        <row r="62">
          <cell r="G62">
            <v>9.3000000000000007</v>
          </cell>
        </row>
        <row r="63">
          <cell r="G63">
            <v>9.5</v>
          </cell>
        </row>
        <row r="64">
          <cell r="G64">
            <v>9.8000000000000007</v>
          </cell>
        </row>
        <row r="65">
          <cell r="G65">
            <v>10</v>
          </cell>
        </row>
        <row r="66">
          <cell r="G66">
            <v>9.3000000000000007</v>
          </cell>
        </row>
        <row r="67">
          <cell r="G67">
            <v>9.8000000000000007</v>
          </cell>
        </row>
        <row r="68">
          <cell r="G68">
            <v>10</v>
          </cell>
        </row>
        <row r="69">
          <cell r="G69">
            <v>9.6999999999999993</v>
          </cell>
        </row>
        <row r="70">
          <cell r="G70">
            <v>9</v>
          </cell>
        </row>
        <row r="71">
          <cell r="G71">
            <v>9.1999999999999993</v>
          </cell>
        </row>
        <row r="72">
          <cell r="G72">
            <v>9.3000000000000007</v>
          </cell>
        </row>
        <row r="73">
          <cell r="G73">
            <v>9.3000000000000007</v>
          </cell>
        </row>
        <row r="74">
          <cell r="G74">
            <v>9.5</v>
          </cell>
        </row>
        <row r="75">
          <cell r="G75">
            <v>9.3000000000000007</v>
          </cell>
        </row>
        <row r="76">
          <cell r="G76">
            <v>8.8000000000000007</v>
          </cell>
        </row>
        <row r="77">
          <cell r="G77">
            <v>9.5</v>
          </cell>
        </row>
        <row r="78">
          <cell r="G78">
            <v>9.1999999999999993</v>
          </cell>
        </row>
        <row r="79">
          <cell r="G79">
            <v>9.1999999999999993</v>
          </cell>
        </row>
        <row r="80">
          <cell r="G80">
            <v>9.1999999999999993</v>
          </cell>
        </row>
        <row r="81">
          <cell r="G81">
            <v>8.6999999999999993</v>
          </cell>
        </row>
        <row r="82">
          <cell r="G82">
            <v>9.1999999999999993</v>
          </cell>
        </row>
        <row r="83">
          <cell r="G83">
            <v>9.6999999999999993</v>
          </cell>
        </row>
        <row r="84">
          <cell r="G84">
            <v>9</v>
          </cell>
        </row>
        <row r="85">
          <cell r="G85">
            <v>9.8000000000000007</v>
          </cell>
        </row>
        <row r="86">
          <cell r="G86">
            <v>8.8000000000000007</v>
          </cell>
        </row>
        <row r="87">
          <cell r="G87">
            <v>9.3000000000000007</v>
          </cell>
        </row>
        <row r="88">
          <cell r="G88">
            <v>9.6999999999999993</v>
          </cell>
        </row>
        <row r="89">
          <cell r="G89">
            <v>9.3000000000000007</v>
          </cell>
        </row>
        <row r="90">
          <cell r="G90">
            <v>9.6999999999999993</v>
          </cell>
        </row>
        <row r="91">
          <cell r="G91">
            <v>9.8000000000000007</v>
          </cell>
        </row>
        <row r="92">
          <cell r="G92">
            <v>9.8000000000000007</v>
          </cell>
        </row>
        <row r="93">
          <cell r="G93">
            <v>9.8000000000000007</v>
          </cell>
        </row>
        <row r="94">
          <cell r="G94">
            <v>9.3000000000000007</v>
          </cell>
        </row>
        <row r="95">
          <cell r="G95">
            <v>9.5</v>
          </cell>
        </row>
        <row r="96">
          <cell r="G96">
            <v>8</v>
          </cell>
        </row>
        <row r="97">
          <cell r="G97">
            <v>8</v>
          </cell>
        </row>
        <row r="98">
          <cell r="G98">
            <v>8.8000000000000007</v>
          </cell>
        </row>
        <row r="99">
          <cell r="G99">
            <v>9.6999999999999993</v>
          </cell>
        </row>
        <row r="100">
          <cell r="G100">
            <v>9.3000000000000007</v>
          </cell>
        </row>
        <row r="101">
          <cell r="G101">
            <v>9</v>
          </cell>
        </row>
        <row r="102">
          <cell r="G102">
            <v>9.5</v>
          </cell>
        </row>
        <row r="103">
          <cell r="G103">
            <v>9.6999999999999993</v>
          </cell>
        </row>
        <row r="104">
          <cell r="G104">
            <v>10</v>
          </cell>
        </row>
        <row r="105">
          <cell r="G105">
            <v>9</v>
          </cell>
        </row>
        <row r="106">
          <cell r="G106">
            <v>9.8000000000000007</v>
          </cell>
        </row>
        <row r="107">
          <cell r="G107">
            <v>9.3000000000000007</v>
          </cell>
        </row>
        <row r="108">
          <cell r="G108">
            <v>8.6999999999999993</v>
          </cell>
        </row>
        <row r="113">
          <cell r="G113">
            <v>10</v>
          </cell>
        </row>
        <row r="114">
          <cell r="G114">
            <v>9.3000000000000007</v>
          </cell>
        </row>
        <row r="115">
          <cell r="G115">
            <v>9.8000000000000007</v>
          </cell>
        </row>
        <row r="116">
          <cell r="G116">
            <v>9.3000000000000007</v>
          </cell>
        </row>
        <row r="117">
          <cell r="G117">
            <v>9.5</v>
          </cell>
        </row>
        <row r="118">
          <cell r="G118">
            <v>9.3000000000000007</v>
          </cell>
        </row>
        <row r="119">
          <cell r="G119">
            <v>9.6999999999999993</v>
          </cell>
        </row>
        <row r="120">
          <cell r="G120">
            <v>8.8000000000000007</v>
          </cell>
        </row>
        <row r="121">
          <cell r="G121">
            <v>9.8000000000000007</v>
          </cell>
        </row>
        <row r="122">
          <cell r="G122">
            <v>9.6999999999999993</v>
          </cell>
        </row>
        <row r="123">
          <cell r="G123">
            <v>10</v>
          </cell>
        </row>
        <row r="124">
          <cell r="G124">
            <v>9.1999999999999993</v>
          </cell>
        </row>
        <row r="125">
          <cell r="G125">
            <v>8.3000000000000007</v>
          </cell>
        </row>
        <row r="126">
          <cell r="G126">
            <v>9.1999999999999993</v>
          </cell>
        </row>
        <row r="127">
          <cell r="G127">
            <v>9.1999999999999993</v>
          </cell>
        </row>
        <row r="128">
          <cell r="G128">
            <v>9.5</v>
          </cell>
        </row>
        <row r="129">
          <cell r="G129">
            <v>9</v>
          </cell>
        </row>
        <row r="130">
          <cell r="G130">
            <v>9.8000000000000007</v>
          </cell>
        </row>
        <row r="131">
          <cell r="G131">
            <v>9.1999999999999993</v>
          </cell>
        </row>
        <row r="132">
          <cell r="G132">
            <v>9.3000000000000007</v>
          </cell>
        </row>
        <row r="133">
          <cell r="G133">
            <v>9</v>
          </cell>
        </row>
        <row r="134">
          <cell r="G134">
            <v>9.3000000000000007</v>
          </cell>
        </row>
        <row r="135">
          <cell r="G135">
            <v>8.8000000000000007</v>
          </cell>
        </row>
        <row r="136">
          <cell r="G136">
            <v>9</v>
          </cell>
        </row>
        <row r="137">
          <cell r="G137">
            <v>8.1999999999999993</v>
          </cell>
        </row>
        <row r="138">
          <cell r="G138">
            <v>8</v>
          </cell>
        </row>
        <row r="139">
          <cell r="G139">
            <v>9.8000000000000007</v>
          </cell>
        </row>
        <row r="140">
          <cell r="G140">
            <v>8</v>
          </cell>
        </row>
        <row r="141">
          <cell r="G141">
            <v>9</v>
          </cell>
        </row>
        <row r="142">
          <cell r="G142">
            <v>9.1999999999999993</v>
          </cell>
        </row>
        <row r="143">
          <cell r="G143">
            <v>8.1999999999999993</v>
          </cell>
        </row>
        <row r="144">
          <cell r="G144">
            <v>9.1999999999999993</v>
          </cell>
        </row>
        <row r="145">
          <cell r="G145">
            <v>8.6999999999999993</v>
          </cell>
        </row>
        <row r="146">
          <cell r="G146">
            <v>9</v>
          </cell>
        </row>
        <row r="147">
          <cell r="G147">
            <v>9.5</v>
          </cell>
        </row>
        <row r="148">
          <cell r="G148">
            <v>8.8000000000000007</v>
          </cell>
        </row>
        <row r="149">
          <cell r="G149">
            <v>8.8000000000000007</v>
          </cell>
        </row>
        <row r="150">
          <cell r="G150">
            <v>9.3000000000000007</v>
          </cell>
        </row>
        <row r="151">
          <cell r="G151">
            <v>6.3</v>
          </cell>
        </row>
        <row r="152">
          <cell r="G152">
            <v>8.6999999999999993</v>
          </cell>
        </row>
        <row r="153">
          <cell r="G153">
            <v>8.1999999999999993</v>
          </cell>
        </row>
        <row r="154">
          <cell r="G154">
            <v>7.8</v>
          </cell>
        </row>
        <row r="155">
          <cell r="G155">
            <v>7.7</v>
          </cell>
        </row>
        <row r="156">
          <cell r="G156">
            <v>8.8000000000000007</v>
          </cell>
        </row>
        <row r="157">
          <cell r="G157">
            <v>9.1999999999999993</v>
          </cell>
        </row>
        <row r="158">
          <cell r="G158">
            <v>8.1999999999999993</v>
          </cell>
        </row>
        <row r="159">
          <cell r="G159">
            <v>8.3000000000000007</v>
          </cell>
        </row>
        <row r="160">
          <cell r="G160">
            <v>8.6999999999999993</v>
          </cell>
        </row>
        <row r="161">
          <cell r="G161">
            <v>9</v>
          </cell>
        </row>
        <row r="162">
          <cell r="G162">
            <v>8.3000000000000007</v>
          </cell>
        </row>
      </sheetData>
      <sheetData sheetId="19">
        <row r="5">
          <cell r="H5">
            <v>9.9</v>
          </cell>
        </row>
        <row r="6">
          <cell r="H6">
            <v>9.4</v>
          </cell>
        </row>
        <row r="7">
          <cell r="H7">
            <v>9.6999999999999993</v>
          </cell>
        </row>
        <row r="8">
          <cell r="H8">
            <v>9.4</v>
          </cell>
        </row>
        <row r="9">
          <cell r="H9">
            <v>9.6999999999999993</v>
          </cell>
        </row>
        <row r="10">
          <cell r="H10">
            <v>9.6</v>
          </cell>
        </row>
        <row r="11">
          <cell r="H11">
            <v>9.6999999999999993</v>
          </cell>
        </row>
        <row r="12">
          <cell r="H12">
            <v>8.9</v>
          </cell>
        </row>
        <row r="13">
          <cell r="H13">
            <v>9.4</v>
          </cell>
        </row>
        <row r="14">
          <cell r="H14">
            <v>9.6999999999999993</v>
          </cell>
        </row>
        <row r="15">
          <cell r="H15">
            <v>9.8000000000000007</v>
          </cell>
        </row>
        <row r="16">
          <cell r="H16">
            <v>8.5</v>
          </cell>
        </row>
        <row r="17">
          <cell r="H17">
            <v>8.4</v>
          </cell>
        </row>
        <row r="18">
          <cell r="H18">
            <v>9.1</v>
          </cell>
        </row>
        <row r="19">
          <cell r="H19">
            <v>9.3000000000000007</v>
          </cell>
        </row>
        <row r="20">
          <cell r="H20">
            <v>9.1999999999999993</v>
          </cell>
        </row>
        <row r="21">
          <cell r="H21">
            <v>9.1999999999999993</v>
          </cell>
        </row>
        <row r="22">
          <cell r="H22">
            <v>9.1999999999999993</v>
          </cell>
        </row>
        <row r="23">
          <cell r="H23">
            <v>8.8000000000000007</v>
          </cell>
        </row>
        <row r="24">
          <cell r="H24">
            <v>8.8000000000000007</v>
          </cell>
        </row>
        <row r="25">
          <cell r="H25">
            <v>8.6999999999999993</v>
          </cell>
        </row>
        <row r="26">
          <cell r="H26">
            <v>9.1</v>
          </cell>
        </row>
        <row r="27">
          <cell r="H27">
            <v>8.6999999999999993</v>
          </cell>
        </row>
        <row r="28">
          <cell r="H28">
            <v>9.1</v>
          </cell>
        </row>
        <row r="29">
          <cell r="H29">
            <v>8.8000000000000007</v>
          </cell>
        </row>
        <row r="30">
          <cell r="H30">
            <v>8.6999999999999993</v>
          </cell>
        </row>
        <row r="31">
          <cell r="H31">
            <v>9.1999999999999993</v>
          </cell>
        </row>
        <row r="32">
          <cell r="H32">
            <v>8.6</v>
          </cell>
        </row>
        <row r="33">
          <cell r="H33">
            <v>9</v>
          </cell>
        </row>
        <row r="34">
          <cell r="H34">
            <v>9.3000000000000007</v>
          </cell>
        </row>
        <row r="35">
          <cell r="H35">
            <v>8.9</v>
          </cell>
        </row>
        <row r="36">
          <cell r="H36">
            <v>9.1</v>
          </cell>
        </row>
        <row r="37">
          <cell r="H37">
            <v>9.1</v>
          </cell>
        </row>
        <row r="38">
          <cell r="H38">
            <v>9</v>
          </cell>
        </row>
        <row r="39">
          <cell r="H39">
            <v>9.5</v>
          </cell>
        </row>
        <row r="40">
          <cell r="H40">
            <v>9.1</v>
          </cell>
        </row>
        <row r="41">
          <cell r="H41">
            <v>8.9</v>
          </cell>
        </row>
        <row r="42">
          <cell r="H42">
            <v>8.8000000000000007</v>
          </cell>
        </row>
        <row r="43">
          <cell r="H43">
            <v>7.5</v>
          </cell>
        </row>
        <row r="44">
          <cell r="H44">
            <v>8.6</v>
          </cell>
        </row>
        <row r="45">
          <cell r="H45">
            <v>8.6</v>
          </cell>
        </row>
        <row r="46">
          <cell r="H46">
            <v>8.3000000000000007</v>
          </cell>
        </row>
        <row r="47">
          <cell r="H47">
            <v>8.3000000000000007</v>
          </cell>
        </row>
        <row r="48">
          <cell r="H48">
            <v>8.9</v>
          </cell>
        </row>
        <row r="49">
          <cell r="H49">
            <v>8.9</v>
          </cell>
        </row>
        <row r="50">
          <cell r="H50">
            <v>8.8000000000000007</v>
          </cell>
        </row>
        <row r="51">
          <cell r="H51">
            <v>8.6</v>
          </cell>
        </row>
        <row r="52">
          <cell r="H52">
            <v>9</v>
          </cell>
        </row>
        <row r="53">
          <cell r="H53">
            <v>9.1</v>
          </cell>
        </row>
        <row r="54">
          <cell r="H54">
            <v>8.1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tabSelected="1" topLeftCell="A115" workbookViewId="0">
      <selection activeCell="P168" sqref="P168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  <col min="12" max="12" width="6.140625" customWidth="1"/>
    <col min="14" max="14" width="8.140625" customWidth="1"/>
    <col min="17" max="17" width="8" customWidth="1"/>
    <col min="18" max="18" width="7.42578125" customWidth="1"/>
    <col min="19" max="19" width="7.85546875" customWidth="1"/>
  </cols>
  <sheetData>
    <row r="1" spans="1:20" ht="19.5" x14ac:dyDescent="0.25">
      <c r="A1" s="1"/>
      <c r="B1" s="1"/>
      <c r="C1" s="111" t="s">
        <v>0</v>
      </c>
      <c r="D1" s="111"/>
      <c r="E1" s="111"/>
      <c r="F1" s="111"/>
      <c r="G1" s="111"/>
      <c r="H1" s="1"/>
      <c r="I1" s="2" t="s">
        <v>114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" x14ac:dyDescent="0.25">
      <c r="A2" s="4"/>
      <c r="B2" s="4"/>
      <c r="C2" s="118" t="s">
        <v>154</v>
      </c>
      <c r="D2" s="118"/>
      <c r="E2" s="118"/>
      <c r="F2" s="118"/>
      <c r="G2" s="118"/>
      <c r="H2" s="4"/>
      <c r="I2" s="2" t="s">
        <v>114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119" t="s">
        <v>1</v>
      </c>
      <c r="B3" s="121" t="s">
        <v>2</v>
      </c>
      <c r="C3" s="119" t="s">
        <v>3</v>
      </c>
      <c r="D3" s="123" t="s">
        <v>4</v>
      </c>
      <c r="E3" s="124"/>
      <c r="F3" s="125"/>
      <c r="G3" s="126" t="s">
        <v>5</v>
      </c>
      <c r="H3" s="117" t="s">
        <v>6</v>
      </c>
      <c r="I3" s="117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75" thickBot="1" x14ac:dyDescent="0.3">
      <c r="A4" s="120"/>
      <c r="B4" s="122"/>
      <c r="C4" s="120"/>
      <c r="D4" s="5" t="s">
        <v>7</v>
      </c>
      <c r="E4" s="5" t="s">
        <v>8</v>
      </c>
      <c r="F4" s="5" t="s">
        <v>9</v>
      </c>
      <c r="G4" s="127"/>
      <c r="H4" s="6" t="s">
        <v>10</v>
      </c>
      <c r="I4" s="7" t="s">
        <v>11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" customHeight="1" x14ac:dyDescent="0.25">
      <c r="A5" s="110" t="s">
        <v>12</v>
      </c>
      <c r="B5" s="8" t="s">
        <v>13</v>
      </c>
      <c r="C5" s="9" t="s">
        <v>14</v>
      </c>
      <c r="D5" s="10">
        <v>9.5</v>
      </c>
      <c r="E5" s="10">
        <v>10</v>
      </c>
      <c r="F5" s="11">
        <v>10</v>
      </c>
      <c r="G5" s="12">
        <f xml:space="preserve"> ROUND(AVERAGE(D5:F5),1)</f>
        <v>9.8000000000000007</v>
      </c>
      <c r="H5" s="13">
        <f>RANK(G5,$G$5:$G$24)</f>
        <v>3</v>
      </c>
      <c r="I5" s="13">
        <f t="shared" ref="I5:I54" si="0">RANK(G5,$G$5:$G$54)</f>
        <v>3</v>
      </c>
      <c r="J5" s="3" t="s">
        <v>120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5" customHeight="1" x14ac:dyDescent="0.25">
      <c r="A6" s="108"/>
      <c r="B6" s="14" t="s">
        <v>15</v>
      </c>
      <c r="C6" s="15" t="s">
        <v>16</v>
      </c>
      <c r="D6" s="11">
        <v>9</v>
      </c>
      <c r="E6" s="11">
        <v>10</v>
      </c>
      <c r="F6" s="11">
        <v>10</v>
      </c>
      <c r="G6" s="12">
        <f xml:space="preserve"> ROUND(AVERAGE(D6:F6),1)</f>
        <v>9.6999999999999993</v>
      </c>
      <c r="H6" s="13">
        <f>RANK(G6,$G$5:$G$24)</f>
        <v>6</v>
      </c>
      <c r="I6" s="13">
        <f t="shared" si="0"/>
        <v>6</v>
      </c>
      <c r="J6" s="3" t="s">
        <v>118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5" customHeight="1" x14ac:dyDescent="0.25">
      <c r="A7" s="108"/>
      <c r="B7" s="14" t="s">
        <v>17</v>
      </c>
      <c r="C7" s="15" t="s">
        <v>18</v>
      </c>
      <c r="D7" s="11">
        <v>10</v>
      </c>
      <c r="E7" s="11">
        <v>10</v>
      </c>
      <c r="F7" s="11">
        <v>10</v>
      </c>
      <c r="G7" s="12">
        <f t="shared" ref="G7:G54" si="1" xml:space="preserve"> ROUND(AVERAGE(D7:F7),1)</f>
        <v>10</v>
      </c>
      <c r="H7" s="13">
        <f t="shared" ref="H7:H24" si="2">RANK(G7,$G$5:$G$24)</f>
        <v>1</v>
      </c>
      <c r="I7" s="13">
        <f t="shared" si="0"/>
        <v>1</v>
      </c>
      <c r="J7" s="3" t="s">
        <v>122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customHeight="1" x14ac:dyDescent="0.25">
      <c r="A8" s="108"/>
      <c r="B8" s="14" t="s">
        <v>19</v>
      </c>
      <c r="C8" s="15" t="s">
        <v>20</v>
      </c>
      <c r="D8" s="11">
        <v>9.5</v>
      </c>
      <c r="E8" s="11">
        <v>9</v>
      </c>
      <c r="F8" s="11">
        <v>10</v>
      </c>
      <c r="G8" s="12">
        <f t="shared" si="1"/>
        <v>9.5</v>
      </c>
      <c r="H8" s="13">
        <f t="shared" si="2"/>
        <v>7</v>
      </c>
      <c r="I8" s="13">
        <f t="shared" si="0"/>
        <v>7</v>
      </c>
      <c r="J8" s="3" t="s">
        <v>155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108"/>
      <c r="B9" s="14" t="s">
        <v>21</v>
      </c>
      <c r="C9" s="15" t="s">
        <v>22</v>
      </c>
      <c r="D9" s="11">
        <v>10</v>
      </c>
      <c r="E9" s="16">
        <v>10</v>
      </c>
      <c r="F9" s="11">
        <v>10</v>
      </c>
      <c r="G9" s="12">
        <f t="shared" si="1"/>
        <v>10</v>
      </c>
      <c r="H9" s="13">
        <f t="shared" si="2"/>
        <v>1</v>
      </c>
      <c r="I9" s="13">
        <f t="shared" si="0"/>
        <v>1</v>
      </c>
      <c r="J9" s="3" t="s">
        <v>122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108"/>
      <c r="B10" s="14" t="s">
        <v>23</v>
      </c>
      <c r="C10" s="15" t="s">
        <v>24</v>
      </c>
      <c r="D10" s="11">
        <v>9.5</v>
      </c>
      <c r="E10" s="11">
        <v>10</v>
      </c>
      <c r="F10" s="11">
        <v>10</v>
      </c>
      <c r="G10" s="12">
        <f t="shared" si="1"/>
        <v>9.8000000000000007</v>
      </c>
      <c r="H10" s="13">
        <f t="shared" si="2"/>
        <v>3</v>
      </c>
      <c r="I10" s="13">
        <f t="shared" si="0"/>
        <v>3</v>
      </c>
      <c r="J10" s="3" t="s">
        <v>120</v>
      </c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 x14ac:dyDescent="0.25">
      <c r="A11" s="108"/>
      <c r="B11" s="14" t="s">
        <v>25</v>
      </c>
      <c r="C11" s="15" t="s">
        <v>26</v>
      </c>
      <c r="D11" s="11">
        <v>8.5</v>
      </c>
      <c r="E11" s="11">
        <v>10</v>
      </c>
      <c r="F11" s="11">
        <v>10</v>
      </c>
      <c r="G11" s="12">
        <f t="shared" si="1"/>
        <v>9.5</v>
      </c>
      <c r="H11" s="13">
        <f t="shared" si="2"/>
        <v>7</v>
      </c>
      <c r="I11" s="13">
        <f t="shared" si="0"/>
        <v>7</v>
      </c>
      <c r="J11" s="3" t="s">
        <v>126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" customHeight="1" x14ac:dyDescent="0.25">
      <c r="A12" s="108"/>
      <c r="B12" s="14" t="s">
        <v>27</v>
      </c>
      <c r="C12" s="15" t="s">
        <v>28</v>
      </c>
      <c r="D12" s="11">
        <v>8</v>
      </c>
      <c r="E12" s="11">
        <v>7.5</v>
      </c>
      <c r="F12" s="11">
        <v>10</v>
      </c>
      <c r="G12" s="12">
        <f t="shared" si="1"/>
        <v>8.5</v>
      </c>
      <c r="H12" s="13">
        <f t="shared" si="2"/>
        <v>16</v>
      </c>
      <c r="I12" s="13">
        <f t="shared" si="0"/>
        <v>28</v>
      </c>
      <c r="J12" s="3" t="s">
        <v>156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" customHeight="1" x14ac:dyDescent="0.25">
      <c r="A13" s="108"/>
      <c r="B13" s="14" t="s">
        <v>29</v>
      </c>
      <c r="C13" s="15" t="s">
        <v>30</v>
      </c>
      <c r="D13" s="11">
        <v>7.5</v>
      </c>
      <c r="E13" s="11">
        <v>8.5</v>
      </c>
      <c r="F13" s="11">
        <v>10</v>
      </c>
      <c r="G13" s="12">
        <f t="shared" si="1"/>
        <v>8.6999999999999993</v>
      </c>
      <c r="H13" s="13">
        <f t="shared" si="2"/>
        <v>14</v>
      </c>
      <c r="I13" s="13">
        <f t="shared" si="0"/>
        <v>25</v>
      </c>
      <c r="J13" s="3" t="s">
        <v>157</v>
      </c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" customHeight="1" x14ac:dyDescent="0.25">
      <c r="A14" s="108"/>
      <c r="B14" s="14" t="s">
        <v>31</v>
      </c>
      <c r="C14" s="15" t="s">
        <v>32</v>
      </c>
      <c r="D14" s="11">
        <v>8.5</v>
      </c>
      <c r="E14" s="11">
        <v>9.5</v>
      </c>
      <c r="F14" s="11">
        <v>10</v>
      </c>
      <c r="G14" s="12">
        <f t="shared" si="1"/>
        <v>9.3000000000000007</v>
      </c>
      <c r="H14" s="13">
        <f t="shared" si="2"/>
        <v>10</v>
      </c>
      <c r="I14" s="13">
        <f t="shared" si="0"/>
        <v>10</v>
      </c>
      <c r="J14" s="3" t="s">
        <v>158</v>
      </c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" customHeight="1" x14ac:dyDescent="0.25">
      <c r="A15" s="108"/>
      <c r="B15" s="14" t="s">
        <v>33</v>
      </c>
      <c r="C15" s="15" t="s">
        <v>34</v>
      </c>
      <c r="D15" s="11">
        <v>9.5</v>
      </c>
      <c r="E15" s="11">
        <v>10</v>
      </c>
      <c r="F15" s="11">
        <v>10</v>
      </c>
      <c r="G15" s="12">
        <f t="shared" si="1"/>
        <v>9.8000000000000007</v>
      </c>
      <c r="H15" s="13">
        <f t="shared" si="2"/>
        <v>3</v>
      </c>
      <c r="I15" s="13">
        <f t="shared" si="0"/>
        <v>3</v>
      </c>
      <c r="J15" s="3" t="s">
        <v>120</v>
      </c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" customHeight="1" x14ac:dyDescent="0.25">
      <c r="A16" s="108"/>
      <c r="B16" s="14" t="s">
        <v>35</v>
      </c>
      <c r="C16" s="15" t="s">
        <v>36</v>
      </c>
      <c r="D16" s="11">
        <v>6</v>
      </c>
      <c r="E16" s="11">
        <v>6</v>
      </c>
      <c r="F16" s="11">
        <v>10</v>
      </c>
      <c r="G16" s="12">
        <f t="shared" si="1"/>
        <v>7.3</v>
      </c>
      <c r="H16" s="13">
        <f t="shared" si="2"/>
        <v>20</v>
      </c>
      <c r="I16" s="13">
        <f t="shared" si="0"/>
        <v>49</v>
      </c>
      <c r="J16" s="3" t="s">
        <v>159</v>
      </c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5" customHeight="1" x14ac:dyDescent="0.25">
      <c r="A17" s="108"/>
      <c r="B17" s="14" t="s">
        <v>37</v>
      </c>
      <c r="C17" s="15" t="s">
        <v>38</v>
      </c>
      <c r="D17" s="11">
        <v>4.5</v>
      </c>
      <c r="E17" s="11">
        <v>8.5</v>
      </c>
      <c r="F17" s="11">
        <v>10</v>
      </c>
      <c r="G17" s="12">
        <f t="shared" si="1"/>
        <v>7.7</v>
      </c>
      <c r="H17" s="13">
        <f t="shared" si="2"/>
        <v>18</v>
      </c>
      <c r="I17" s="13">
        <f t="shared" si="0"/>
        <v>46</v>
      </c>
      <c r="J17" s="3" t="s">
        <v>160</v>
      </c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5" customHeight="1" x14ac:dyDescent="0.25">
      <c r="A18" s="108"/>
      <c r="B18" s="14" t="s">
        <v>39</v>
      </c>
      <c r="C18" s="15" t="s">
        <v>40</v>
      </c>
      <c r="D18" s="11">
        <v>7</v>
      </c>
      <c r="E18" s="11">
        <v>9.5</v>
      </c>
      <c r="F18" s="11">
        <v>10</v>
      </c>
      <c r="G18" s="12">
        <f t="shared" si="1"/>
        <v>8.8000000000000007</v>
      </c>
      <c r="H18" s="13">
        <f t="shared" si="2"/>
        <v>13</v>
      </c>
      <c r="I18" s="13">
        <f t="shared" si="0"/>
        <v>22</v>
      </c>
      <c r="J18" s="3" t="s">
        <v>161</v>
      </c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" customHeight="1" x14ac:dyDescent="0.25">
      <c r="A19" s="108"/>
      <c r="B19" s="14" t="s">
        <v>41</v>
      </c>
      <c r="C19" s="15" t="s">
        <v>42</v>
      </c>
      <c r="D19" s="11">
        <v>8.5</v>
      </c>
      <c r="E19" s="11">
        <v>10</v>
      </c>
      <c r="F19" s="11">
        <v>10</v>
      </c>
      <c r="G19" s="17">
        <f t="shared" si="1"/>
        <v>9.5</v>
      </c>
      <c r="H19" s="13">
        <f t="shared" si="2"/>
        <v>7</v>
      </c>
      <c r="I19" s="18">
        <f t="shared" si="0"/>
        <v>7</v>
      </c>
      <c r="J19" s="3" t="s">
        <v>119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" customHeight="1" x14ac:dyDescent="0.25">
      <c r="A20" s="108"/>
      <c r="B20" s="14" t="s">
        <v>43</v>
      </c>
      <c r="C20" s="19" t="s">
        <v>44</v>
      </c>
      <c r="D20" s="20">
        <v>6.5</v>
      </c>
      <c r="E20" s="20">
        <v>9.5</v>
      </c>
      <c r="F20" s="20">
        <v>10</v>
      </c>
      <c r="G20" s="12">
        <f t="shared" si="1"/>
        <v>8.6999999999999993</v>
      </c>
      <c r="H20" s="13">
        <f t="shared" si="2"/>
        <v>14</v>
      </c>
      <c r="I20" s="21">
        <f t="shared" si="0"/>
        <v>25</v>
      </c>
      <c r="J20" s="3" t="s">
        <v>162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" customHeight="1" x14ac:dyDescent="0.25">
      <c r="A21" s="108"/>
      <c r="B21" s="14" t="s">
        <v>45</v>
      </c>
      <c r="C21" s="15" t="s">
        <v>46</v>
      </c>
      <c r="D21" s="11">
        <v>8</v>
      </c>
      <c r="E21" s="11">
        <v>9.5</v>
      </c>
      <c r="F21" s="11">
        <v>10</v>
      </c>
      <c r="G21" s="12">
        <f t="shared" si="1"/>
        <v>9.1999999999999993</v>
      </c>
      <c r="H21" s="13">
        <f t="shared" si="2"/>
        <v>11</v>
      </c>
      <c r="I21" s="18">
        <f t="shared" si="0"/>
        <v>12</v>
      </c>
      <c r="J21" s="3" t="s">
        <v>163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" customHeight="1" x14ac:dyDescent="0.25">
      <c r="A22" s="108"/>
      <c r="B22" s="14" t="s">
        <v>47</v>
      </c>
      <c r="C22" s="15" t="s">
        <v>48</v>
      </c>
      <c r="D22" s="11">
        <v>8</v>
      </c>
      <c r="E22" s="11">
        <v>9</v>
      </c>
      <c r="F22" s="11">
        <v>10</v>
      </c>
      <c r="G22" s="12">
        <f t="shared" si="1"/>
        <v>9</v>
      </c>
      <c r="H22" s="13">
        <f t="shared" si="2"/>
        <v>12</v>
      </c>
      <c r="I22" s="18">
        <f t="shared" si="0"/>
        <v>17</v>
      </c>
      <c r="J22" s="3" t="s">
        <v>164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" customHeight="1" x14ac:dyDescent="0.25">
      <c r="A23" s="108"/>
      <c r="B23" s="14" t="s">
        <v>49</v>
      </c>
      <c r="C23" s="15" t="s">
        <v>50</v>
      </c>
      <c r="D23" s="11">
        <v>5</v>
      </c>
      <c r="E23" s="11">
        <v>8</v>
      </c>
      <c r="F23" s="11">
        <v>10</v>
      </c>
      <c r="G23" s="12">
        <f t="shared" si="1"/>
        <v>7.7</v>
      </c>
      <c r="H23" s="13">
        <f t="shared" si="2"/>
        <v>18</v>
      </c>
      <c r="I23" s="18">
        <f t="shared" si="0"/>
        <v>46</v>
      </c>
      <c r="J23" s="3" t="s">
        <v>165</v>
      </c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" customHeight="1" thickBot="1" x14ac:dyDescent="0.3">
      <c r="A24" s="108"/>
      <c r="B24" s="22" t="s">
        <v>51</v>
      </c>
      <c r="C24" s="23" t="s">
        <v>52</v>
      </c>
      <c r="D24" s="24">
        <v>5</v>
      </c>
      <c r="E24" s="24">
        <v>9</v>
      </c>
      <c r="F24" s="24">
        <v>10</v>
      </c>
      <c r="G24" s="25">
        <f t="shared" si="1"/>
        <v>8</v>
      </c>
      <c r="H24" s="26">
        <f t="shared" si="2"/>
        <v>17</v>
      </c>
      <c r="I24" s="26">
        <f t="shared" si="0"/>
        <v>41</v>
      </c>
      <c r="J24" s="3" t="s">
        <v>166</v>
      </c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5" customHeight="1" x14ac:dyDescent="0.25">
      <c r="A25" s="108"/>
      <c r="B25" s="27" t="s">
        <v>53</v>
      </c>
      <c r="C25" s="28" t="s">
        <v>54</v>
      </c>
      <c r="D25" s="10">
        <v>6</v>
      </c>
      <c r="E25" s="10">
        <v>7.5</v>
      </c>
      <c r="F25" s="10">
        <v>10</v>
      </c>
      <c r="G25" s="12">
        <f t="shared" si="1"/>
        <v>7.8</v>
      </c>
      <c r="H25" s="13">
        <f>RANK(G25,$G$25:$G$39)</f>
        <v>15</v>
      </c>
      <c r="I25" s="13">
        <f t="shared" si="0"/>
        <v>44</v>
      </c>
      <c r="J25" s="3" t="s">
        <v>167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5" customHeight="1" x14ac:dyDescent="0.25">
      <c r="A26" s="108"/>
      <c r="B26" s="29" t="s">
        <v>55</v>
      </c>
      <c r="C26" s="30" t="s">
        <v>56</v>
      </c>
      <c r="D26" s="11">
        <v>8</v>
      </c>
      <c r="E26" s="11">
        <v>8.5</v>
      </c>
      <c r="F26" s="11">
        <v>10</v>
      </c>
      <c r="G26" s="12">
        <f t="shared" si="1"/>
        <v>8.8000000000000007</v>
      </c>
      <c r="H26" s="13">
        <f>RANK(G26,$G$25:$G$39)</f>
        <v>7</v>
      </c>
      <c r="I26" s="13">
        <f t="shared" si="0"/>
        <v>22</v>
      </c>
      <c r="J26" s="3" t="s">
        <v>168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" customHeight="1" x14ac:dyDescent="0.25">
      <c r="A27" s="108"/>
      <c r="B27" s="29" t="s">
        <v>57</v>
      </c>
      <c r="C27" s="31" t="s">
        <v>58</v>
      </c>
      <c r="D27" s="11">
        <v>7.5</v>
      </c>
      <c r="E27" s="11">
        <v>8</v>
      </c>
      <c r="F27" s="11">
        <v>10</v>
      </c>
      <c r="G27" s="12">
        <f t="shared" si="1"/>
        <v>8.5</v>
      </c>
      <c r="H27" s="13">
        <f t="shared" ref="H27:H39" si="3">RANK(G27,$G$25:$G$39)</f>
        <v>10</v>
      </c>
      <c r="I27" s="13">
        <f t="shared" si="0"/>
        <v>28</v>
      </c>
      <c r="J27" s="3" t="s">
        <v>169</v>
      </c>
      <c r="K27" s="145" t="s">
        <v>170</v>
      </c>
      <c r="L27" s="145"/>
      <c r="M27" s="145"/>
      <c r="N27" s="145"/>
      <c r="O27" s="145"/>
      <c r="P27" s="145"/>
      <c r="Q27" s="145"/>
      <c r="R27" s="145"/>
      <c r="S27" s="145"/>
      <c r="T27" s="145"/>
    </row>
    <row r="28" spans="1:20" ht="15" customHeight="1" x14ac:dyDescent="0.25">
      <c r="A28" s="108"/>
      <c r="B28" s="29" t="s">
        <v>59</v>
      </c>
      <c r="C28" s="31" t="s">
        <v>60</v>
      </c>
      <c r="D28" s="11">
        <v>7</v>
      </c>
      <c r="E28" s="11">
        <v>10</v>
      </c>
      <c r="F28" s="11">
        <v>10</v>
      </c>
      <c r="G28" s="12">
        <f t="shared" si="1"/>
        <v>9</v>
      </c>
      <c r="H28" s="13">
        <f t="shared" si="3"/>
        <v>4</v>
      </c>
      <c r="I28" s="13">
        <f t="shared" si="0"/>
        <v>17</v>
      </c>
      <c r="J28" s="3" t="s">
        <v>171</v>
      </c>
      <c r="K28" s="146" t="s">
        <v>172</v>
      </c>
      <c r="L28" s="147" t="s">
        <v>173</v>
      </c>
      <c r="M28" s="112" t="s">
        <v>174</v>
      </c>
      <c r="N28" s="112"/>
      <c r="O28" s="121" t="s">
        <v>175</v>
      </c>
      <c r="P28" s="148"/>
      <c r="Q28" s="121" t="s">
        <v>176</v>
      </c>
      <c r="R28" s="149"/>
      <c r="S28" s="112" t="s">
        <v>177</v>
      </c>
      <c r="T28" s="112"/>
    </row>
    <row r="29" spans="1:20" ht="15" customHeight="1" thickBot="1" x14ac:dyDescent="0.3">
      <c r="A29" s="109"/>
      <c r="B29" s="32" t="s">
        <v>61</v>
      </c>
      <c r="C29" s="33" t="s">
        <v>62</v>
      </c>
      <c r="D29" s="24">
        <v>8</v>
      </c>
      <c r="E29" s="24">
        <v>8</v>
      </c>
      <c r="F29" s="24">
        <v>9.5</v>
      </c>
      <c r="G29" s="25">
        <f t="shared" si="1"/>
        <v>8.5</v>
      </c>
      <c r="H29" s="26">
        <f t="shared" si="3"/>
        <v>10</v>
      </c>
      <c r="I29" s="26">
        <f t="shared" si="0"/>
        <v>28</v>
      </c>
      <c r="J29" s="3" t="s">
        <v>178</v>
      </c>
      <c r="K29" s="150"/>
      <c r="L29" s="151"/>
      <c r="M29" s="152" t="s">
        <v>179</v>
      </c>
      <c r="N29" s="153" t="s">
        <v>180</v>
      </c>
      <c r="O29" s="152" t="s">
        <v>179</v>
      </c>
      <c r="P29" s="153" t="s">
        <v>180</v>
      </c>
      <c r="Q29" s="154" t="s">
        <v>181</v>
      </c>
      <c r="R29" s="153" t="s">
        <v>180</v>
      </c>
      <c r="S29" s="154" t="s">
        <v>181</v>
      </c>
      <c r="T29" s="153" t="s">
        <v>180</v>
      </c>
    </row>
    <row r="30" spans="1:20" ht="15" customHeight="1" x14ac:dyDescent="0.25">
      <c r="A30" s="110" t="s">
        <v>63</v>
      </c>
      <c r="B30" s="34" t="s">
        <v>64</v>
      </c>
      <c r="C30" s="35" t="s">
        <v>65</v>
      </c>
      <c r="D30" s="36">
        <v>8</v>
      </c>
      <c r="E30" s="36">
        <v>9.5</v>
      </c>
      <c r="F30" s="36">
        <v>10</v>
      </c>
      <c r="G30" s="12">
        <f t="shared" si="1"/>
        <v>9.1999999999999993</v>
      </c>
      <c r="H30" s="13">
        <f t="shared" si="3"/>
        <v>2</v>
      </c>
      <c r="I30" s="37">
        <f t="shared" si="0"/>
        <v>12</v>
      </c>
      <c r="J30" s="3" t="s">
        <v>164</v>
      </c>
      <c r="K30" s="155">
        <v>12</v>
      </c>
      <c r="L30" s="156">
        <f>SUM(M30+O30+Q30+S30)</f>
        <v>20</v>
      </c>
      <c r="M30" s="157">
        <f>COUNTIF($G$5:$G24,"&gt;=9.0")</f>
        <v>12</v>
      </c>
      <c r="N30" s="158">
        <f>M30/20</f>
        <v>0.6</v>
      </c>
      <c r="O30" s="157">
        <f>COUNTIF($G$5:$G24,"&gt;=8.5")-M30</f>
        <v>4</v>
      </c>
      <c r="P30" s="158">
        <f xml:space="preserve"> O30/16</f>
        <v>0.25</v>
      </c>
      <c r="Q30" s="157">
        <f>COUNTIF($G$5:$G24,"&gt;=8.0")-M30-O30</f>
        <v>1</v>
      </c>
      <c r="R30" s="159">
        <f>Q30/16</f>
        <v>6.25E-2</v>
      </c>
      <c r="S30" s="157">
        <f>COUNTIF($G$5:$G24,"&lt;8.0")</f>
        <v>3</v>
      </c>
      <c r="T30" s="158">
        <f>S30/16</f>
        <v>0.1875</v>
      </c>
    </row>
    <row r="31" spans="1:20" ht="15" customHeight="1" x14ac:dyDescent="0.25">
      <c r="A31" s="108"/>
      <c r="B31" s="29" t="s">
        <v>66</v>
      </c>
      <c r="C31" s="30" t="s">
        <v>67</v>
      </c>
      <c r="D31" s="10">
        <v>8</v>
      </c>
      <c r="E31" s="10">
        <v>6</v>
      </c>
      <c r="F31" s="10">
        <v>10</v>
      </c>
      <c r="G31" s="12">
        <f t="shared" si="1"/>
        <v>8</v>
      </c>
      <c r="H31" s="13">
        <f t="shared" si="3"/>
        <v>14</v>
      </c>
      <c r="I31" s="13">
        <f t="shared" si="0"/>
        <v>41</v>
      </c>
      <c r="J31" s="3" t="s">
        <v>182</v>
      </c>
      <c r="K31" s="155">
        <v>11</v>
      </c>
      <c r="L31" s="156">
        <f>SUM(M31+O31+Q31+S31)</f>
        <v>15</v>
      </c>
      <c r="M31" s="157">
        <f>COUNTIF($G$40:$G$54,"&gt;=9")</f>
        <v>3</v>
      </c>
      <c r="N31" s="158">
        <f>M31/15</f>
        <v>0.2</v>
      </c>
      <c r="O31" s="157">
        <f>COUNTIF($G$40:$G$54,"&gt;8.5")-M31</f>
        <v>0</v>
      </c>
      <c r="P31" s="160">
        <f>O31/20</f>
        <v>0</v>
      </c>
      <c r="Q31" s="157">
        <f>COUNTIF($G$40:$G$54,"&gt;=8")-M31-O31</f>
        <v>9</v>
      </c>
      <c r="R31" s="159">
        <f>Q31/20</f>
        <v>0.45</v>
      </c>
      <c r="S31" s="157">
        <f>COUNTIF($G$40:$G$54,"&lt;8")</f>
        <v>3</v>
      </c>
      <c r="T31" s="158">
        <f>S31/20</f>
        <v>0.15</v>
      </c>
    </row>
    <row r="32" spans="1:20" ht="15" customHeight="1" x14ac:dyDescent="0.25">
      <c r="A32" s="108"/>
      <c r="B32" s="29" t="s">
        <v>68</v>
      </c>
      <c r="C32" s="31" t="s">
        <v>69</v>
      </c>
      <c r="D32" s="11">
        <v>7.5</v>
      </c>
      <c r="E32" s="11">
        <v>9.5</v>
      </c>
      <c r="F32" s="11">
        <v>10</v>
      </c>
      <c r="G32" s="12">
        <f t="shared" si="1"/>
        <v>9</v>
      </c>
      <c r="H32" s="13">
        <f t="shared" si="3"/>
        <v>4</v>
      </c>
      <c r="I32" s="13">
        <f t="shared" si="0"/>
        <v>17</v>
      </c>
      <c r="J32" s="3" t="s">
        <v>183</v>
      </c>
      <c r="K32" s="155">
        <v>10</v>
      </c>
      <c r="L32" s="156">
        <f>SUM(M32+O32+Q32+S32)</f>
        <v>15</v>
      </c>
      <c r="M32" s="161">
        <f>COUNTIF($G$25:$G$39,"&gt;=9")</f>
        <v>6</v>
      </c>
      <c r="N32" s="158">
        <f>M32/15</f>
        <v>0.4</v>
      </c>
      <c r="O32" s="157">
        <f>COUNTIF($G$25:$G$39,"&gt;=8.5") -M32</f>
        <v>5</v>
      </c>
      <c r="P32" s="160">
        <f>O32/15</f>
        <v>0.33333333333333331</v>
      </c>
      <c r="Q32" s="157">
        <f>COUNTIF($G$25:$G$39,"&gt;=8")-M32-O32</f>
        <v>3</v>
      </c>
      <c r="R32" s="159">
        <f>Q32/15</f>
        <v>0.2</v>
      </c>
      <c r="S32" s="161">
        <f>COUNTIF($G$25:$G$39,"&lt;8")</f>
        <v>1</v>
      </c>
      <c r="T32" s="158">
        <f>100%-N32-P32-R32</f>
        <v>6.6666666666666652E-2</v>
      </c>
    </row>
    <row r="33" spans="1:20" ht="15" customHeight="1" x14ac:dyDescent="0.25">
      <c r="A33" s="108"/>
      <c r="B33" s="29" t="s">
        <v>70</v>
      </c>
      <c r="C33" s="31" t="s">
        <v>71</v>
      </c>
      <c r="D33" s="11">
        <v>6.5</v>
      </c>
      <c r="E33" s="11">
        <v>9.5</v>
      </c>
      <c r="F33" s="11">
        <v>10</v>
      </c>
      <c r="G33" s="12">
        <f t="shared" si="1"/>
        <v>8.6999999999999993</v>
      </c>
      <c r="H33" s="13">
        <f t="shared" si="3"/>
        <v>9</v>
      </c>
      <c r="I33" s="13">
        <f t="shared" si="0"/>
        <v>25</v>
      </c>
      <c r="J33" s="3" t="s">
        <v>184</v>
      </c>
      <c r="K33" s="162" t="s">
        <v>185</v>
      </c>
      <c r="L33" s="163">
        <f>SUM(L30:L32)</f>
        <v>50</v>
      </c>
      <c r="M33" s="161">
        <f>SUM(M30:M32)</f>
        <v>21</v>
      </c>
      <c r="N33" s="164">
        <f>M33/51</f>
        <v>0.41176470588235292</v>
      </c>
      <c r="O33" s="161">
        <f>SUM(O30:O32)</f>
        <v>9</v>
      </c>
      <c r="P33" s="165">
        <f>O33/51</f>
        <v>0.17647058823529413</v>
      </c>
      <c r="Q33" s="161">
        <f>SUM(Q30:Q32)</f>
        <v>13</v>
      </c>
      <c r="R33" s="166">
        <f>Q33/51</f>
        <v>0.25490196078431371</v>
      </c>
      <c r="S33" s="161">
        <f>SUM(S30:S32)</f>
        <v>7</v>
      </c>
      <c r="T33" s="167">
        <f>S33/51</f>
        <v>0.13725490196078433</v>
      </c>
    </row>
    <row r="34" spans="1:20" ht="15" customHeight="1" x14ac:dyDescent="0.25">
      <c r="A34" s="108"/>
      <c r="B34" s="29" t="s">
        <v>72</v>
      </c>
      <c r="C34" s="38" t="s">
        <v>73</v>
      </c>
      <c r="D34" s="39">
        <v>7.5</v>
      </c>
      <c r="E34" s="39">
        <v>9.5</v>
      </c>
      <c r="F34" s="39">
        <v>10</v>
      </c>
      <c r="G34" s="40">
        <f t="shared" si="1"/>
        <v>9</v>
      </c>
      <c r="H34" s="13">
        <f t="shared" si="3"/>
        <v>4</v>
      </c>
      <c r="I34" s="41">
        <f t="shared" si="0"/>
        <v>17</v>
      </c>
      <c r="J34" s="3" t="s">
        <v>186</v>
      </c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" customHeight="1" x14ac:dyDescent="0.25">
      <c r="A35" s="108"/>
      <c r="B35" s="29" t="s">
        <v>74</v>
      </c>
      <c r="C35" s="31" t="s">
        <v>75</v>
      </c>
      <c r="D35" s="11">
        <v>8.5</v>
      </c>
      <c r="E35" s="11">
        <v>9</v>
      </c>
      <c r="F35" s="11">
        <v>10</v>
      </c>
      <c r="G35" s="17">
        <f t="shared" si="1"/>
        <v>9.1999999999999993</v>
      </c>
      <c r="H35" s="13">
        <f t="shared" si="3"/>
        <v>2</v>
      </c>
      <c r="I35" s="18">
        <f t="shared" si="0"/>
        <v>12</v>
      </c>
      <c r="J35" s="3" t="s">
        <v>187</v>
      </c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" customHeight="1" x14ac:dyDescent="0.25">
      <c r="A36" s="108"/>
      <c r="B36" s="29" t="s">
        <v>76</v>
      </c>
      <c r="C36" s="30" t="s">
        <v>77</v>
      </c>
      <c r="D36" s="10">
        <v>6.5</v>
      </c>
      <c r="E36" s="10">
        <v>8.51</v>
      </c>
      <c r="F36" s="10">
        <v>10</v>
      </c>
      <c r="G36" s="12">
        <f t="shared" si="1"/>
        <v>8.3000000000000007</v>
      </c>
      <c r="H36" s="13">
        <f t="shared" si="3"/>
        <v>12</v>
      </c>
      <c r="I36" s="13">
        <f t="shared" si="0"/>
        <v>35</v>
      </c>
      <c r="J36" s="3" t="s">
        <v>188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customHeight="1" x14ac:dyDescent="0.25">
      <c r="A37" s="108"/>
      <c r="B37" s="29" t="s">
        <v>78</v>
      </c>
      <c r="C37" s="31" t="s">
        <v>79</v>
      </c>
      <c r="D37" s="11">
        <v>7.5</v>
      </c>
      <c r="E37" s="11">
        <v>9</v>
      </c>
      <c r="F37" s="11">
        <v>10</v>
      </c>
      <c r="G37" s="12">
        <f t="shared" si="1"/>
        <v>8.8000000000000007</v>
      </c>
      <c r="H37" s="13">
        <f t="shared" si="3"/>
        <v>7</v>
      </c>
      <c r="I37" s="13">
        <f t="shared" si="0"/>
        <v>22</v>
      </c>
      <c r="J37" s="3" t="s">
        <v>189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customHeight="1" x14ac:dyDescent="0.25">
      <c r="A38" s="108"/>
      <c r="B38" s="29" t="s">
        <v>80</v>
      </c>
      <c r="C38" s="31" t="s">
        <v>81</v>
      </c>
      <c r="D38" s="11">
        <v>7</v>
      </c>
      <c r="E38" s="11">
        <v>8</v>
      </c>
      <c r="F38" s="11">
        <v>10</v>
      </c>
      <c r="G38" s="12">
        <f t="shared" si="1"/>
        <v>8.3000000000000007</v>
      </c>
      <c r="H38" s="13">
        <f t="shared" si="3"/>
        <v>12</v>
      </c>
      <c r="I38" s="13">
        <f t="shared" si="0"/>
        <v>35</v>
      </c>
      <c r="J38" s="3" t="s">
        <v>190</v>
      </c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customHeight="1" thickBot="1" x14ac:dyDescent="0.3">
      <c r="A39" s="108"/>
      <c r="B39" s="32" t="s">
        <v>82</v>
      </c>
      <c r="C39" s="33" t="s">
        <v>83</v>
      </c>
      <c r="D39" s="24">
        <v>10</v>
      </c>
      <c r="E39" s="24">
        <v>9</v>
      </c>
      <c r="F39" s="24">
        <v>9</v>
      </c>
      <c r="G39" s="25">
        <f t="shared" si="1"/>
        <v>9.3000000000000007</v>
      </c>
      <c r="H39" s="26">
        <f t="shared" si="3"/>
        <v>1</v>
      </c>
      <c r="I39" s="26">
        <f t="shared" si="0"/>
        <v>10</v>
      </c>
      <c r="J39" s="3" t="s">
        <v>191</v>
      </c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customHeight="1" x14ac:dyDescent="0.25">
      <c r="A40" s="108"/>
      <c r="B40" s="42" t="s">
        <v>84</v>
      </c>
      <c r="C40" s="43" t="s">
        <v>85</v>
      </c>
      <c r="D40" s="10">
        <v>9</v>
      </c>
      <c r="E40" s="10">
        <v>8.5</v>
      </c>
      <c r="F40" s="10">
        <v>10</v>
      </c>
      <c r="G40" s="12">
        <f t="shared" si="1"/>
        <v>9.1999999999999993</v>
      </c>
      <c r="H40" s="13">
        <f>RANK(G40,$G$40:$G$54)</f>
        <v>1</v>
      </c>
      <c r="I40" s="13">
        <f t="shared" si="0"/>
        <v>12</v>
      </c>
      <c r="J40" s="3" t="s">
        <v>192</v>
      </c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customHeight="1" x14ac:dyDescent="0.25">
      <c r="A41" s="108"/>
      <c r="B41" s="44" t="s">
        <v>86</v>
      </c>
      <c r="C41" s="45" t="s">
        <v>87</v>
      </c>
      <c r="D41" s="11">
        <v>6.5</v>
      </c>
      <c r="E41" s="46">
        <v>9</v>
      </c>
      <c r="F41" s="11">
        <v>10</v>
      </c>
      <c r="G41" s="12">
        <f t="shared" si="1"/>
        <v>8.5</v>
      </c>
      <c r="H41" s="13">
        <f>RANK(G41,$G$40:$G$54)</f>
        <v>4</v>
      </c>
      <c r="I41" s="13">
        <f t="shared" si="0"/>
        <v>28</v>
      </c>
      <c r="J41" s="3" t="s">
        <v>193</v>
      </c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customHeight="1" x14ac:dyDescent="0.25">
      <c r="A42" s="108"/>
      <c r="B42" s="44" t="s">
        <v>88</v>
      </c>
      <c r="C42" s="45" t="s">
        <v>89</v>
      </c>
      <c r="D42" s="11">
        <v>7.5</v>
      </c>
      <c r="E42" s="46">
        <v>10</v>
      </c>
      <c r="F42" s="11">
        <v>10</v>
      </c>
      <c r="G42" s="12">
        <f t="shared" si="1"/>
        <v>9.1999999999999993</v>
      </c>
      <c r="H42" s="13">
        <f t="shared" ref="H42:H54" si="4">RANK(G42,$G$40:$G$54)</f>
        <v>1</v>
      </c>
      <c r="I42" s="13">
        <f t="shared" si="0"/>
        <v>12</v>
      </c>
      <c r="J42" s="3" t="s">
        <v>194</v>
      </c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customHeight="1" x14ac:dyDescent="0.25">
      <c r="A43" s="108"/>
      <c r="B43" s="44" t="s">
        <v>90</v>
      </c>
      <c r="C43" s="47" t="s">
        <v>91</v>
      </c>
      <c r="D43" s="11">
        <v>6</v>
      </c>
      <c r="E43" s="11">
        <v>9</v>
      </c>
      <c r="F43" s="11">
        <v>10</v>
      </c>
      <c r="G43" s="12">
        <f t="shared" si="1"/>
        <v>8.3000000000000007</v>
      </c>
      <c r="H43" s="13">
        <f t="shared" si="4"/>
        <v>8</v>
      </c>
      <c r="I43" s="13">
        <f t="shared" si="0"/>
        <v>35</v>
      </c>
      <c r="J43" s="3" t="s">
        <v>195</v>
      </c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customHeight="1" x14ac:dyDescent="0.25">
      <c r="A44" s="108"/>
      <c r="B44" s="44" t="s">
        <v>92</v>
      </c>
      <c r="C44" s="45" t="s">
        <v>93</v>
      </c>
      <c r="D44" s="11">
        <v>6</v>
      </c>
      <c r="E44" s="11">
        <v>8.5</v>
      </c>
      <c r="F44" s="48">
        <v>10</v>
      </c>
      <c r="G44" s="12">
        <f t="shared" si="1"/>
        <v>8.1999999999999993</v>
      </c>
      <c r="H44" s="13">
        <f t="shared" si="4"/>
        <v>10</v>
      </c>
      <c r="I44" s="13">
        <f t="shared" si="0"/>
        <v>39</v>
      </c>
      <c r="J44" s="3" t="s">
        <v>196</v>
      </c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customHeight="1" x14ac:dyDescent="0.25">
      <c r="A45" s="108"/>
      <c r="B45" s="44" t="s">
        <v>94</v>
      </c>
      <c r="C45" s="45" t="s">
        <v>95</v>
      </c>
      <c r="D45" s="48">
        <v>5</v>
      </c>
      <c r="E45" s="49">
        <v>9</v>
      </c>
      <c r="F45" s="48">
        <v>10</v>
      </c>
      <c r="G45" s="12">
        <f t="shared" si="1"/>
        <v>8</v>
      </c>
      <c r="H45" s="13">
        <f t="shared" si="4"/>
        <v>12</v>
      </c>
      <c r="I45" s="13">
        <f t="shared" si="0"/>
        <v>41</v>
      </c>
      <c r="J45" s="3" t="s">
        <v>197</v>
      </c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customHeight="1" x14ac:dyDescent="0.25">
      <c r="A46" s="108"/>
      <c r="B46" s="44" t="s">
        <v>96</v>
      </c>
      <c r="C46" s="45" t="s">
        <v>97</v>
      </c>
      <c r="D46" s="48">
        <v>4</v>
      </c>
      <c r="E46" s="49">
        <v>10</v>
      </c>
      <c r="F46" s="48">
        <v>9.5</v>
      </c>
      <c r="G46" s="12">
        <f t="shared" si="1"/>
        <v>7.8</v>
      </c>
      <c r="H46" s="13">
        <f t="shared" si="4"/>
        <v>13</v>
      </c>
      <c r="I46" s="13">
        <f t="shared" si="0"/>
        <v>44</v>
      </c>
      <c r="J46" s="3" t="s">
        <v>198</v>
      </c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customHeight="1" x14ac:dyDescent="0.25">
      <c r="A47" s="108"/>
      <c r="B47" s="44" t="s">
        <v>98</v>
      </c>
      <c r="C47" s="45" t="s">
        <v>99</v>
      </c>
      <c r="D47" s="48">
        <v>6</v>
      </c>
      <c r="E47" s="49">
        <v>8.5</v>
      </c>
      <c r="F47" s="48">
        <v>10</v>
      </c>
      <c r="G47" s="12">
        <f t="shared" si="1"/>
        <v>8.1999999999999993</v>
      </c>
      <c r="H47" s="13">
        <f t="shared" si="4"/>
        <v>10</v>
      </c>
      <c r="I47" s="13">
        <f t="shared" si="0"/>
        <v>39</v>
      </c>
      <c r="J47" s="3" t="s">
        <v>199</v>
      </c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customHeight="1" x14ac:dyDescent="0.25">
      <c r="A48" s="108"/>
      <c r="B48" s="44" t="s">
        <v>100</v>
      </c>
      <c r="C48" s="50" t="s">
        <v>101</v>
      </c>
      <c r="D48" s="48">
        <v>6.5</v>
      </c>
      <c r="E48" s="49">
        <v>9.5</v>
      </c>
      <c r="F48" s="48">
        <v>9.5</v>
      </c>
      <c r="G48" s="12">
        <f t="shared" si="1"/>
        <v>8.5</v>
      </c>
      <c r="H48" s="13">
        <f t="shared" si="4"/>
        <v>4</v>
      </c>
      <c r="I48" s="13">
        <f t="shared" si="0"/>
        <v>28</v>
      </c>
      <c r="J48" s="3" t="s">
        <v>200</v>
      </c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 x14ac:dyDescent="0.25">
      <c r="A49" s="51"/>
      <c r="B49" s="44" t="s">
        <v>102</v>
      </c>
      <c r="C49" s="45" t="s">
        <v>103</v>
      </c>
      <c r="D49" s="11">
        <v>7</v>
      </c>
      <c r="E49" s="11">
        <v>7</v>
      </c>
      <c r="F49" s="10">
        <v>9</v>
      </c>
      <c r="G49" s="12">
        <f t="shared" si="1"/>
        <v>7.7</v>
      </c>
      <c r="H49" s="13">
        <f t="shared" si="4"/>
        <v>14</v>
      </c>
      <c r="I49" s="13">
        <f t="shared" si="0"/>
        <v>46</v>
      </c>
      <c r="J49" s="3" t="s">
        <v>201</v>
      </c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customHeight="1" x14ac:dyDescent="0.25">
      <c r="A50" s="51"/>
      <c r="B50" s="44" t="s">
        <v>104</v>
      </c>
      <c r="C50" s="45" t="s">
        <v>105</v>
      </c>
      <c r="D50" s="10">
        <v>6</v>
      </c>
      <c r="E50" s="10">
        <v>9</v>
      </c>
      <c r="F50" s="11">
        <v>10</v>
      </c>
      <c r="G50" s="12">
        <f t="shared" si="1"/>
        <v>8.3000000000000007</v>
      </c>
      <c r="H50" s="13">
        <f t="shared" si="4"/>
        <v>8</v>
      </c>
      <c r="I50" s="13">
        <f t="shared" si="0"/>
        <v>35</v>
      </c>
      <c r="J50" s="3" t="s">
        <v>202</v>
      </c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customHeight="1" x14ac:dyDescent="0.25">
      <c r="A51" s="51"/>
      <c r="B51" s="44" t="s">
        <v>106</v>
      </c>
      <c r="C51" s="52" t="s">
        <v>107</v>
      </c>
      <c r="D51" s="11">
        <v>8</v>
      </c>
      <c r="E51" s="11">
        <v>8.5</v>
      </c>
      <c r="F51" s="11">
        <v>9</v>
      </c>
      <c r="G51" s="12">
        <f t="shared" si="1"/>
        <v>8.5</v>
      </c>
      <c r="H51" s="13">
        <f t="shared" si="4"/>
        <v>4</v>
      </c>
      <c r="I51" s="13">
        <f t="shared" si="0"/>
        <v>28</v>
      </c>
      <c r="J51" s="3" t="s">
        <v>203</v>
      </c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customHeight="1" x14ac:dyDescent="0.25">
      <c r="A52" s="51"/>
      <c r="B52" s="44" t="s">
        <v>108</v>
      </c>
      <c r="C52" s="45" t="s">
        <v>109</v>
      </c>
      <c r="D52" s="11">
        <v>7.5</v>
      </c>
      <c r="E52" s="11">
        <v>9</v>
      </c>
      <c r="F52" s="11">
        <v>9</v>
      </c>
      <c r="G52" s="12">
        <f t="shared" si="1"/>
        <v>8.5</v>
      </c>
      <c r="H52" s="13">
        <f t="shared" si="4"/>
        <v>4</v>
      </c>
      <c r="I52" s="13">
        <f t="shared" si="0"/>
        <v>28</v>
      </c>
      <c r="J52" s="3" t="s">
        <v>204</v>
      </c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customHeight="1" x14ac:dyDescent="0.25">
      <c r="A53" s="51"/>
      <c r="B53" s="44" t="s">
        <v>110</v>
      </c>
      <c r="C53" s="45" t="s">
        <v>111</v>
      </c>
      <c r="D53" s="11">
        <v>7</v>
      </c>
      <c r="E53" s="11">
        <v>10</v>
      </c>
      <c r="F53" s="39">
        <v>10</v>
      </c>
      <c r="G53" s="12">
        <f t="shared" si="1"/>
        <v>9</v>
      </c>
      <c r="H53" s="13">
        <f t="shared" si="4"/>
        <v>3</v>
      </c>
      <c r="I53" s="13">
        <f t="shared" si="0"/>
        <v>17</v>
      </c>
      <c r="J53" s="3" t="s">
        <v>205</v>
      </c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customHeight="1" thickBot="1" x14ac:dyDescent="0.3">
      <c r="A54" s="53"/>
      <c r="B54" s="54" t="s">
        <v>112</v>
      </c>
      <c r="C54" s="55" t="s">
        <v>113</v>
      </c>
      <c r="D54" s="24">
        <v>4.4000000000000004</v>
      </c>
      <c r="E54" s="24">
        <v>8.5</v>
      </c>
      <c r="F54" s="56">
        <v>9</v>
      </c>
      <c r="G54" s="25">
        <f t="shared" si="1"/>
        <v>7.3</v>
      </c>
      <c r="H54" s="26">
        <f t="shared" si="4"/>
        <v>15</v>
      </c>
      <c r="I54" s="26">
        <f t="shared" si="0"/>
        <v>49</v>
      </c>
      <c r="J54" s="3" t="s">
        <v>206</v>
      </c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23.25" customHeight="1" x14ac:dyDescent="0.25">
      <c r="A55" s="1"/>
      <c r="B55" s="1"/>
      <c r="C55" s="57" t="s">
        <v>115</v>
      </c>
      <c r="D55" s="57"/>
      <c r="E55" s="57"/>
      <c r="F55" s="58"/>
      <c r="G55" s="59"/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4" t="s">
        <v>116</v>
      </c>
      <c r="B56" s="60" t="s">
        <v>117</v>
      </c>
      <c r="C56" s="118" t="s">
        <v>207</v>
      </c>
      <c r="D56" s="118"/>
      <c r="E56" s="118"/>
      <c r="F56" s="118"/>
      <c r="G56" s="118"/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119" t="s">
        <v>1</v>
      </c>
      <c r="B57" s="121" t="s">
        <v>2</v>
      </c>
      <c r="C57" s="119" t="s">
        <v>3</v>
      </c>
      <c r="D57" s="114" t="s">
        <v>4</v>
      </c>
      <c r="E57" s="115"/>
      <c r="F57" s="116"/>
      <c r="G57" s="126" t="s">
        <v>5</v>
      </c>
      <c r="H57" s="117" t="s">
        <v>6</v>
      </c>
      <c r="I57" s="117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.75" thickBot="1" x14ac:dyDescent="0.3">
      <c r="A58" s="120"/>
      <c r="B58" s="122"/>
      <c r="C58" s="120"/>
      <c r="D58" s="61" t="s">
        <v>7</v>
      </c>
      <c r="E58" s="61" t="s">
        <v>8</v>
      </c>
      <c r="F58" s="61" t="s">
        <v>9</v>
      </c>
      <c r="G58" s="127"/>
      <c r="H58" s="6" t="s">
        <v>10</v>
      </c>
      <c r="I58" s="7" t="s">
        <v>11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customHeight="1" x14ac:dyDescent="0.25">
      <c r="A59" s="110" t="s">
        <v>12</v>
      </c>
      <c r="B59" s="8" t="s">
        <v>13</v>
      </c>
      <c r="C59" s="9" t="s">
        <v>14</v>
      </c>
      <c r="D59" s="10">
        <v>10</v>
      </c>
      <c r="E59" s="10">
        <v>10</v>
      </c>
      <c r="F59" s="11">
        <v>10</v>
      </c>
      <c r="G59" s="62">
        <f>ROUND(AVERAGE(D59:F59),1)</f>
        <v>10</v>
      </c>
      <c r="H59" s="13">
        <f>RANK(G59,$G$59:$G$78)</f>
        <v>1</v>
      </c>
      <c r="I59" s="13">
        <f>RANK(G59,$G$59:$G$108)</f>
        <v>1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customHeight="1" x14ac:dyDescent="0.25">
      <c r="A60" s="108"/>
      <c r="B60" s="14" t="s">
        <v>15</v>
      </c>
      <c r="C60" s="15" t="s">
        <v>16</v>
      </c>
      <c r="D60" s="11">
        <v>8.5</v>
      </c>
      <c r="E60" s="11">
        <v>9.5</v>
      </c>
      <c r="F60" s="11">
        <v>10</v>
      </c>
      <c r="G60" s="62">
        <f t="shared" ref="G60:G108" si="5">ROUND(AVERAGE(D60:F60),1)</f>
        <v>9.3000000000000007</v>
      </c>
      <c r="H60" s="13">
        <f t="shared" ref="H60:H78" si="6">RANK(G60,$G$59:$G$78)</f>
        <v>10</v>
      </c>
      <c r="I60" s="13">
        <f>RANK(G60,$G$59:$G$108)</f>
        <v>23</v>
      </c>
      <c r="J60" s="3" t="s">
        <v>208</v>
      </c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" customHeight="1" x14ac:dyDescent="0.25">
      <c r="A61" s="108"/>
      <c r="B61" s="14" t="s">
        <v>17</v>
      </c>
      <c r="C61" s="15" t="s">
        <v>18</v>
      </c>
      <c r="D61" s="11">
        <v>8</v>
      </c>
      <c r="E61" s="11">
        <v>10</v>
      </c>
      <c r="F61" s="11">
        <v>10</v>
      </c>
      <c r="G61" s="62">
        <f t="shared" si="5"/>
        <v>9.3000000000000007</v>
      </c>
      <c r="H61" s="13">
        <f t="shared" si="6"/>
        <v>10</v>
      </c>
      <c r="I61" s="13">
        <f t="shared" ref="I61:I108" si="7">RANK(G61,$G$59:$G$108)</f>
        <v>23</v>
      </c>
      <c r="J61" s="3" t="s">
        <v>131</v>
      </c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" customHeight="1" x14ac:dyDescent="0.25">
      <c r="A62" s="108"/>
      <c r="B62" s="14" t="s">
        <v>19</v>
      </c>
      <c r="C62" s="15" t="s">
        <v>20</v>
      </c>
      <c r="D62" s="11">
        <v>8</v>
      </c>
      <c r="E62" s="11">
        <v>10</v>
      </c>
      <c r="F62" s="11">
        <v>10</v>
      </c>
      <c r="G62" s="62">
        <f t="shared" si="5"/>
        <v>9.3000000000000007</v>
      </c>
      <c r="H62" s="13">
        <f t="shared" si="6"/>
        <v>10</v>
      </c>
      <c r="I62" s="13">
        <f t="shared" si="7"/>
        <v>23</v>
      </c>
      <c r="J62" s="3" t="s">
        <v>209</v>
      </c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5" customHeight="1" x14ac:dyDescent="0.25">
      <c r="A63" s="108"/>
      <c r="B63" s="14" t="s">
        <v>21</v>
      </c>
      <c r="C63" s="15" t="s">
        <v>22</v>
      </c>
      <c r="D63" s="11">
        <v>8.5</v>
      </c>
      <c r="E63" s="16">
        <v>10</v>
      </c>
      <c r="F63" s="11">
        <v>10</v>
      </c>
      <c r="G63" s="62">
        <f t="shared" si="5"/>
        <v>9.5</v>
      </c>
      <c r="H63" s="13">
        <f t="shared" si="6"/>
        <v>7</v>
      </c>
      <c r="I63" s="13">
        <f t="shared" si="7"/>
        <v>18</v>
      </c>
      <c r="J63" s="3" t="s">
        <v>126</v>
      </c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" customHeight="1" x14ac:dyDescent="0.25">
      <c r="A64" s="108"/>
      <c r="B64" s="14" t="s">
        <v>23</v>
      </c>
      <c r="C64" s="15" t="s">
        <v>24</v>
      </c>
      <c r="D64" s="11">
        <v>9.5</v>
      </c>
      <c r="E64" s="11">
        <v>10</v>
      </c>
      <c r="F64" s="11">
        <v>10</v>
      </c>
      <c r="G64" s="62">
        <f t="shared" si="5"/>
        <v>9.8000000000000007</v>
      </c>
      <c r="H64" s="13">
        <f t="shared" si="6"/>
        <v>4</v>
      </c>
      <c r="I64" s="13">
        <f t="shared" si="7"/>
        <v>5</v>
      </c>
      <c r="J64" s="3" t="s">
        <v>120</v>
      </c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" customHeight="1" x14ac:dyDescent="0.25">
      <c r="A65" s="108"/>
      <c r="B65" s="14" t="s">
        <v>25</v>
      </c>
      <c r="C65" s="15" t="s">
        <v>26</v>
      </c>
      <c r="D65" s="11">
        <v>10</v>
      </c>
      <c r="E65" s="11">
        <v>10</v>
      </c>
      <c r="F65" s="11">
        <v>10</v>
      </c>
      <c r="G65" s="62">
        <f t="shared" si="5"/>
        <v>10</v>
      </c>
      <c r="H65" s="13">
        <f t="shared" si="6"/>
        <v>1</v>
      </c>
      <c r="I65" s="13">
        <f t="shared" si="7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" customHeight="1" x14ac:dyDescent="0.25">
      <c r="A66" s="108"/>
      <c r="B66" s="14" t="s">
        <v>27</v>
      </c>
      <c r="C66" s="15" t="s">
        <v>28</v>
      </c>
      <c r="D66" s="11">
        <v>8</v>
      </c>
      <c r="E66" s="11">
        <v>10</v>
      </c>
      <c r="F66" s="11">
        <v>10</v>
      </c>
      <c r="G66" s="62">
        <f t="shared" si="5"/>
        <v>9.3000000000000007</v>
      </c>
      <c r="H66" s="13">
        <f t="shared" si="6"/>
        <v>10</v>
      </c>
      <c r="I66" s="13">
        <f t="shared" si="7"/>
        <v>23</v>
      </c>
      <c r="J66" s="3" t="s">
        <v>209</v>
      </c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" customHeight="1" x14ac:dyDescent="0.25">
      <c r="A67" s="108"/>
      <c r="B67" s="14" t="s">
        <v>29</v>
      </c>
      <c r="C67" s="15" t="s">
        <v>30</v>
      </c>
      <c r="D67" s="11">
        <v>9.5</v>
      </c>
      <c r="E67" s="11">
        <v>10</v>
      </c>
      <c r="F67" s="11">
        <v>10</v>
      </c>
      <c r="G67" s="62">
        <f t="shared" si="5"/>
        <v>9.8000000000000007</v>
      </c>
      <c r="H67" s="13">
        <f t="shared" si="6"/>
        <v>4</v>
      </c>
      <c r="I67" s="13">
        <f t="shared" si="7"/>
        <v>5</v>
      </c>
      <c r="J67" s="3" t="s">
        <v>120</v>
      </c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" customHeight="1" x14ac:dyDescent="0.25">
      <c r="A68" s="108"/>
      <c r="B68" s="14" t="s">
        <v>31</v>
      </c>
      <c r="C68" s="15" t="s">
        <v>32</v>
      </c>
      <c r="D68" s="63">
        <v>10</v>
      </c>
      <c r="E68" s="11">
        <v>10</v>
      </c>
      <c r="F68" s="11">
        <v>10</v>
      </c>
      <c r="G68" s="62">
        <f t="shared" si="5"/>
        <v>10</v>
      </c>
      <c r="H68" s="13">
        <f t="shared" si="6"/>
        <v>1</v>
      </c>
      <c r="I68" s="13">
        <f t="shared" si="7"/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" customHeight="1" x14ac:dyDescent="0.25">
      <c r="A69" s="108"/>
      <c r="B69" s="14" t="s">
        <v>33</v>
      </c>
      <c r="C69" s="15" t="s">
        <v>34</v>
      </c>
      <c r="D69" s="64">
        <v>9</v>
      </c>
      <c r="E69" s="11">
        <v>10</v>
      </c>
      <c r="F69" s="11">
        <v>10</v>
      </c>
      <c r="G69" s="62">
        <f t="shared" si="5"/>
        <v>9.6999999999999993</v>
      </c>
      <c r="H69" s="13">
        <f t="shared" si="6"/>
        <v>6</v>
      </c>
      <c r="I69" s="13">
        <f t="shared" si="7"/>
        <v>12</v>
      </c>
      <c r="J69" s="3" t="s">
        <v>118</v>
      </c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" customHeight="1" x14ac:dyDescent="0.25">
      <c r="A70" s="108"/>
      <c r="B70" s="14" t="s">
        <v>35</v>
      </c>
      <c r="C70" s="15" t="s">
        <v>36</v>
      </c>
      <c r="D70" s="11">
        <v>7.5</v>
      </c>
      <c r="E70" s="11">
        <v>9.5</v>
      </c>
      <c r="F70" s="11">
        <v>10</v>
      </c>
      <c r="G70" s="62">
        <f t="shared" si="5"/>
        <v>9</v>
      </c>
      <c r="H70" s="13">
        <f t="shared" si="6"/>
        <v>19</v>
      </c>
      <c r="I70" s="13">
        <f t="shared" si="7"/>
        <v>40</v>
      </c>
      <c r="J70" s="3" t="s">
        <v>210</v>
      </c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" customHeight="1" x14ac:dyDescent="0.25">
      <c r="A71" s="108"/>
      <c r="B71" s="14" t="s">
        <v>37</v>
      </c>
      <c r="C71" s="15" t="s">
        <v>38</v>
      </c>
      <c r="D71" s="11">
        <v>8</v>
      </c>
      <c r="E71" s="11">
        <v>9.5</v>
      </c>
      <c r="F71" s="11">
        <v>10</v>
      </c>
      <c r="G71" s="62">
        <f t="shared" si="5"/>
        <v>9.1999999999999993</v>
      </c>
      <c r="H71" s="13">
        <f t="shared" si="6"/>
        <v>17</v>
      </c>
      <c r="I71" s="13">
        <f t="shared" si="7"/>
        <v>35</v>
      </c>
      <c r="J71" s="3" t="s">
        <v>127</v>
      </c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" customHeight="1" x14ac:dyDescent="0.25">
      <c r="A72" s="108"/>
      <c r="B72" s="14" t="s">
        <v>39</v>
      </c>
      <c r="C72" s="15" t="s">
        <v>40</v>
      </c>
      <c r="D72" s="11">
        <v>8</v>
      </c>
      <c r="E72" s="11">
        <v>10</v>
      </c>
      <c r="F72" s="39">
        <v>10</v>
      </c>
      <c r="G72" s="62">
        <f t="shared" si="5"/>
        <v>9.3000000000000007</v>
      </c>
      <c r="H72" s="13">
        <f t="shared" si="6"/>
        <v>10</v>
      </c>
      <c r="I72" s="13">
        <f t="shared" si="7"/>
        <v>23</v>
      </c>
      <c r="J72" s="3" t="s">
        <v>121</v>
      </c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" customHeight="1" x14ac:dyDescent="0.25">
      <c r="A73" s="108"/>
      <c r="B73" s="14" t="s">
        <v>41</v>
      </c>
      <c r="C73" s="15" t="s">
        <v>42</v>
      </c>
      <c r="D73" s="11">
        <v>8</v>
      </c>
      <c r="E73" s="11">
        <v>10</v>
      </c>
      <c r="F73" s="11">
        <v>10</v>
      </c>
      <c r="G73" s="65">
        <f t="shared" si="5"/>
        <v>9.3000000000000007</v>
      </c>
      <c r="H73" s="13">
        <f t="shared" si="6"/>
        <v>10</v>
      </c>
      <c r="I73" s="18">
        <f t="shared" si="7"/>
        <v>23</v>
      </c>
      <c r="J73" s="3" t="s">
        <v>211</v>
      </c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" customHeight="1" x14ac:dyDescent="0.25">
      <c r="A74" s="108"/>
      <c r="B74" s="14" t="s">
        <v>43</v>
      </c>
      <c r="C74" s="19" t="s">
        <v>44</v>
      </c>
      <c r="D74" s="10">
        <v>8.5</v>
      </c>
      <c r="E74" s="10">
        <v>10</v>
      </c>
      <c r="F74" s="10">
        <v>10</v>
      </c>
      <c r="G74" s="62">
        <f t="shared" si="5"/>
        <v>9.5</v>
      </c>
      <c r="H74" s="13">
        <f t="shared" si="6"/>
        <v>7</v>
      </c>
      <c r="I74" s="13">
        <f t="shared" si="7"/>
        <v>18</v>
      </c>
      <c r="J74" s="3" t="s">
        <v>134</v>
      </c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" customHeight="1" x14ac:dyDescent="0.25">
      <c r="A75" s="108"/>
      <c r="B75" s="14" t="s">
        <v>45</v>
      </c>
      <c r="C75" s="15" t="s">
        <v>46</v>
      </c>
      <c r="D75" s="10">
        <v>8</v>
      </c>
      <c r="E75" s="10">
        <v>10</v>
      </c>
      <c r="F75" s="10">
        <v>10</v>
      </c>
      <c r="G75" s="62">
        <f t="shared" si="5"/>
        <v>9.3000000000000007</v>
      </c>
      <c r="H75" s="13">
        <f t="shared" si="6"/>
        <v>10</v>
      </c>
      <c r="I75" s="13">
        <f t="shared" si="7"/>
        <v>23</v>
      </c>
      <c r="J75" s="3" t="s">
        <v>130</v>
      </c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" customHeight="1" x14ac:dyDescent="0.25">
      <c r="A76" s="108"/>
      <c r="B76" s="14" t="s">
        <v>47</v>
      </c>
      <c r="C76" s="15" t="s">
        <v>48</v>
      </c>
      <c r="D76" s="11">
        <v>8</v>
      </c>
      <c r="E76" s="11">
        <v>8.5</v>
      </c>
      <c r="F76" s="11">
        <v>10</v>
      </c>
      <c r="G76" s="62">
        <f t="shared" si="5"/>
        <v>8.8000000000000007</v>
      </c>
      <c r="H76" s="13">
        <f t="shared" si="6"/>
        <v>20</v>
      </c>
      <c r="I76" s="13">
        <f t="shared" si="7"/>
        <v>44</v>
      </c>
      <c r="J76" s="3" t="s">
        <v>212</v>
      </c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" customHeight="1" x14ac:dyDescent="0.25">
      <c r="A77" s="108"/>
      <c r="B77" s="14" t="s">
        <v>49</v>
      </c>
      <c r="C77" s="15" t="s">
        <v>50</v>
      </c>
      <c r="D77" s="11">
        <v>8.5</v>
      </c>
      <c r="E77" s="11">
        <v>10</v>
      </c>
      <c r="F77" s="11">
        <v>10</v>
      </c>
      <c r="G77" s="62">
        <f t="shared" si="5"/>
        <v>9.5</v>
      </c>
      <c r="H77" s="13">
        <f t="shared" si="6"/>
        <v>7</v>
      </c>
      <c r="I77" s="13">
        <f t="shared" si="7"/>
        <v>18</v>
      </c>
      <c r="J77" s="3" t="s">
        <v>137</v>
      </c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" customHeight="1" thickBot="1" x14ac:dyDescent="0.3">
      <c r="A78" s="108"/>
      <c r="B78" s="22" t="s">
        <v>51</v>
      </c>
      <c r="C78" s="23" t="s">
        <v>52</v>
      </c>
      <c r="D78" s="24">
        <v>7.5</v>
      </c>
      <c r="E78" s="24">
        <v>10</v>
      </c>
      <c r="F78" s="24">
        <v>10</v>
      </c>
      <c r="G78" s="66">
        <f t="shared" si="5"/>
        <v>9.1999999999999993</v>
      </c>
      <c r="H78" s="26">
        <f t="shared" si="6"/>
        <v>17</v>
      </c>
      <c r="I78" s="26">
        <f t="shared" si="7"/>
        <v>35</v>
      </c>
      <c r="J78" s="3" t="s">
        <v>213</v>
      </c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" customHeight="1" x14ac:dyDescent="0.25">
      <c r="A79" s="108"/>
      <c r="B79" s="27" t="s">
        <v>53</v>
      </c>
      <c r="C79" s="28" t="s">
        <v>54</v>
      </c>
      <c r="D79" s="10">
        <v>7.5</v>
      </c>
      <c r="E79" s="10">
        <v>10</v>
      </c>
      <c r="F79" s="10">
        <v>10</v>
      </c>
      <c r="G79" s="62">
        <f t="shared" si="5"/>
        <v>9.1999999999999993</v>
      </c>
      <c r="H79" s="13">
        <f>RANK(G79,$G$79:$G$93)</f>
        <v>10</v>
      </c>
      <c r="I79" s="13">
        <f t="shared" si="7"/>
        <v>35</v>
      </c>
      <c r="J79" s="3" t="s">
        <v>214</v>
      </c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" customHeight="1" x14ac:dyDescent="0.25">
      <c r="A80" s="108"/>
      <c r="B80" s="29" t="s">
        <v>55</v>
      </c>
      <c r="C80" s="30" t="s">
        <v>56</v>
      </c>
      <c r="D80" s="11">
        <v>8.5</v>
      </c>
      <c r="E80" s="11">
        <v>9</v>
      </c>
      <c r="F80" s="11">
        <v>10</v>
      </c>
      <c r="G80" s="62">
        <f t="shared" si="5"/>
        <v>9.1999999999999993</v>
      </c>
      <c r="H80" s="13">
        <f t="shared" ref="H80:H93" si="8">RANK(G80,$G$79:$G$93)</f>
        <v>10</v>
      </c>
      <c r="I80" s="13">
        <f t="shared" si="7"/>
        <v>35</v>
      </c>
      <c r="J80" s="3" t="s">
        <v>215</v>
      </c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" customHeight="1" x14ac:dyDescent="0.25">
      <c r="A81" s="108"/>
      <c r="B81" s="29" t="s">
        <v>57</v>
      </c>
      <c r="C81" s="31" t="s">
        <v>58</v>
      </c>
      <c r="D81" s="67">
        <v>6.5</v>
      </c>
      <c r="E81" s="67">
        <v>9.5</v>
      </c>
      <c r="F81" s="11">
        <v>10</v>
      </c>
      <c r="G81" s="62">
        <f t="shared" si="5"/>
        <v>8.6999999999999993</v>
      </c>
      <c r="H81" s="13">
        <f t="shared" si="8"/>
        <v>15</v>
      </c>
      <c r="I81" s="13">
        <f t="shared" si="7"/>
        <v>47</v>
      </c>
      <c r="J81" s="3" t="s">
        <v>162</v>
      </c>
      <c r="K81" s="145" t="s">
        <v>216</v>
      </c>
      <c r="L81" s="145"/>
      <c r="M81" s="145"/>
      <c r="N81" s="145"/>
      <c r="O81" s="145"/>
      <c r="P81" s="145"/>
      <c r="Q81" s="145"/>
      <c r="R81" s="145"/>
      <c r="S81" s="145"/>
      <c r="T81" s="145"/>
    </row>
    <row r="82" spans="1:20" ht="15" customHeight="1" x14ac:dyDescent="0.25">
      <c r="A82" s="108"/>
      <c r="B82" s="29" t="s">
        <v>59</v>
      </c>
      <c r="C82" s="31" t="s">
        <v>60</v>
      </c>
      <c r="D82" s="67">
        <v>7.5</v>
      </c>
      <c r="E82" s="67">
        <v>10</v>
      </c>
      <c r="F82" s="39">
        <v>10</v>
      </c>
      <c r="G82" s="62">
        <f t="shared" si="5"/>
        <v>9.1999999999999993</v>
      </c>
      <c r="H82" s="13">
        <f t="shared" si="8"/>
        <v>10</v>
      </c>
      <c r="I82" s="13">
        <f t="shared" si="7"/>
        <v>35</v>
      </c>
      <c r="J82" s="3" t="s">
        <v>128</v>
      </c>
      <c r="K82" s="146" t="s">
        <v>172</v>
      </c>
      <c r="L82" s="147" t="s">
        <v>173</v>
      </c>
      <c r="M82" s="112" t="s">
        <v>174</v>
      </c>
      <c r="N82" s="112"/>
      <c r="O82" s="121" t="s">
        <v>175</v>
      </c>
      <c r="P82" s="148"/>
      <c r="Q82" s="121" t="s">
        <v>176</v>
      </c>
      <c r="R82" s="149"/>
      <c r="S82" s="112" t="s">
        <v>177</v>
      </c>
      <c r="T82" s="112"/>
    </row>
    <row r="83" spans="1:20" ht="15" customHeight="1" thickBot="1" x14ac:dyDescent="0.3">
      <c r="A83" s="109"/>
      <c r="B83" s="32" t="s">
        <v>61</v>
      </c>
      <c r="C83" s="33" t="s">
        <v>62</v>
      </c>
      <c r="D83" s="68">
        <v>9</v>
      </c>
      <c r="E83" s="68">
        <v>10</v>
      </c>
      <c r="F83" s="24">
        <v>10</v>
      </c>
      <c r="G83" s="66">
        <f t="shared" si="5"/>
        <v>9.6999999999999993</v>
      </c>
      <c r="H83" s="26">
        <f t="shared" si="8"/>
        <v>5</v>
      </c>
      <c r="I83" s="26">
        <f t="shared" si="7"/>
        <v>12</v>
      </c>
      <c r="J83" s="3" t="s">
        <v>118</v>
      </c>
      <c r="K83" s="150"/>
      <c r="L83" s="151"/>
      <c r="M83" s="152" t="s">
        <v>179</v>
      </c>
      <c r="N83" s="153" t="s">
        <v>180</v>
      </c>
      <c r="O83" s="152" t="s">
        <v>179</v>
      </c>
      <c r="P83" s="153" t="s">
        <v>180</v>
      </c>
      <c r="Q83" s="154" t="s">
        <v>181</v>
      </c>
      <c r="R83" s="153" t="s">
        <v>180</v>
      </c>
      <c r="S83" s="154" t="s">
        <v>181</v>
      </c>
      <c r="T83" s="153" t="s">
        <v>180</v>
      </c>
    </row>
    <row r="84" spans="1:20" ht="15" customHeight="1" x14ac:dyDescent="0.25">
      <c r="A84" s="110" t="s">
        <v>63</v>
      </c>
      <c r="B84" s="34" t="s">
        <v>64</v>
      </c>
      <c r="C84" s="35" t="s">
        <v>65</v>
      </c>
      <c r="D84" s="69">
        <v>7</v>
      </c>
      <c r="E84" s="69">
        <v>10</v>
      </c>
      <c r="F84" s="36">
        <v>10</v>
      </c>
      <c r="G84" s="62">
        <f t="shared" si="5"/>
        <v>9</v>
      </c>
      <c r="H84" s="13">
        <f t="shared" si="8"/>
        <v>13</v>
      </c>
      <c r="I84" s="37">
        <f t="shared" si="7"/>
        <v>40</v>
      </c>
      <c r="J84" s="3" t="s">
        <v>217</v>
      </c>
      <c r="K84" s="155">
        <v>12</v>
      </c>
      <c r="L84" s="156">
        <f>SUM(M84+O84+Q84+S84)</f>
        <v>20</v>
      </c>
      <c r="M84" s="157">
        <f>COUNTIF($G$59:$G78,"&gt;=9.0")</f>
        <v>19</v>
      </c>
      <c r="N84" s="158">
        <f>M84/16</f>
        <v>1.1875</v>
      </c>
      <c r="O84" s="157">
        <f>COUNTIF($G$59:$G78,"&gt;=8.5")-M84</f>
        <v>1</v>
      </c>
      <c r="P84" s="158">
        <f xml:space="preserve"> O84/16</f>
        <v>6.25E-2</v>
      </c>
      <c r="Q84" s="157">
        <f>COUNTIF($G$59:$G78,"&gt;=8.0")-M84-O84</f>
        <v>0</v>
      </c>
      <c r="R84" s="159">
        <f>Q84/16</f>
        <v>0</v>
      </c>
      <c r="S84" s="157">
        <f>COUNTIF($G$59:$G78,"&lt;8.0")</f>
        <v>0</v>
      </c>
      <c r="T84" s="158">
        <f>S84/16</f>
        <v>0</v>
      </c>
    </row>
    <row r="85" spans="1:20" ht="15" customHeight="1" x14ac:dyDescent="0.25">
      <c r="A85" s="108"/>
      <c r="B85" s="29" t="s">
        <v>66</v>
      </c>
      <c r="C85" s="30" t="s">
        <v>67</v>
      </c>
      <c r="D85" s="70">
        <v>9.5</v>
      </c>
      <c r="E85" s="70">
        <v>10</v>
      </c>
      <c r="F85" s="10">
        <v>10</v>
      </c>
      <c r="G85" s="62">
        <f t="shared" si="5"/>
        <v>9.8000000000000007</v>
      </c>
      <c r="H85" s="13">
        <f t="shared" si="8"/>
        <v>1</v>
      </c>
      <c r="I85" s="13">
        <f t="shared" si="7"/>
        <v>5</v>
      </c>
      <c r="J85" s="3" t="s">
        <v>120</v>
      </c>
      <c r="K85" s="155">
        <v>11</v>
      </c>
      <c r="L85" s="156">
        <f>SUM(M85+O85+Q85+S85)</f>
        <v>15</v>
      </c>
      <c r="M85" s="157">
        <f>COUNTIF($G$94:$G$108,"&gt;=9")</f>
        <v>11</v>
      </c>
      <c r="N85" s="158">
        <f>M85/20</f>
        <v>0.55000000000000004</v>
      </c>
      <c r="O85" s="157">
        <f>COUNTIF($G$94:$G$108,"&gt;8.5")-M85</f>
        <v>2</v>
      </c>
      <c r="P85" s="160">
        <f>O85/20</f>
        <v>0.1</v>
      </c>
      <c r="Q85" s="157">
        <f>COUNTIF($G$94:$G$108,"&gt;=8")-M85-O85</f>
        <v>2</v>
      </c>
      <c r="R85" s="159">
        <f>Q85/20</f>
        <v>0.1</v>
      </c>
      <c r="S85" s="157">
        <f>COUNTIF($G$94:$G$108,"&lt;8")</f>
        <v>0</v>
      </c>
      <c r="T85" s="158">
        <f>S85/20</f>
        <v>0</v>
      </c>
    </row>
    <row r="86" spans="1:20" ht="15" customHeight="1" x14ac:dyDescent="0.25">
      <c r="A86" s="108"/>
      <c r="B86" s="29" t="s">
        <v>68</v>
      </c>
      <c r="C86" s="31" t="s">
        <v>69</v>
      </c>
      <c r="D86" s="67">
        <v>7.5</v>
      </c>
      <c r="E86" s="67">
        <v>10</v>
      </c>
      <c r="F86" s="11">
        <v>9</v>
      </c>
      <c r="G86" s="62">
        <f t="shared" si="5"/>
        <v>8.8000000000000007</v>
      </c>
      <c r="H86" s="13">
        <f t="shared" si="8"/>
        <v>14</v>
      </c>
      <c r="I86" s="13">
        <f t="shared" si="7"/>
        <v>44</v>
      </c>
      <c r="J86" s="3" t="s">
        <v>218</v>
      </c>
      <c r="K86" s="155">
        <v>10</v>
      </c>
      <c r="L86" s="156">
        <f>SUM(M86+O86+Q86+S86)</f>
        <v>15</v>
      </c>
      <c r="M86" s="161">
        <f>COUNTIF($G$79:$G$93,"&gt;=9")</f>
        <v>13</v>
      </c>
      <c r="N86" s="158">
        <f>M86/15</f>
        <v>0.8666666666666667</v>
      </c>
      <c r="O86" s="157">
        <f>COUNTIF($G$79:$G$93,"&gt;=8.5") -M86</f>
        <v>2</v>
      </c>
      <c r="P86" s="160">
        <f>O86/15</f>
        <v>0.13333333333333333</v>
      </c>
      <c r="Q86" s="157">
        <f>COUNTIF($G$79:$G$93,"&gt;=8")-M86-O86</f>
        <v>0</v>
      </c>
      <c r="R86" s="159">
        <f>Q86/15</f>
        <v>0</v>
      </c>
      <c r="S86" s="161">
        <f>COUNTIF($G$79:$G$93,"&lt;8")</f>
        <v>0</v>
      </c>
      <c r="T86" s="158">
        <f>100%-N86-P86-R86</f>
        <v>-2.7755575615628914E-17</v>
      </c>
    </row>
    <row r="87" spans="1:20" ht="15" customHeight="1" x14ac:dyDescent="0.25">
      <c r="A87" s="108"/>
      <c r="B87" s="29" t="s">
        <v>70</v>
      </c>
      <c r="C87" s="31" t="s">
        <v>71</v>
      </c>
      <c r="D87" s="67">
        <v>8</v>
      </c>
      <c r="E87" s="67">
        <v>10</v>
      </c>
      <c r="F87" s="11">
        <v>10</v>
      </c>
      <c r="G87" s="62">
        <f t="shared" si="5"/>
        <v>9.3000000000000007</v>
      </c>
      <c r="H87" s="13">
        <f t="shared" si="8"/>
        <v>8</v>
      </c>
      <c r="I87" s="13">
        <f t="shared" si="7"/>
        <v>23</v>
      </c>
      <c r="J87" s="3" t="s">
        <v>121</v>
      </c>
      <c r="K87" s="162" t="s">
        <v>185</v>
      </c>
      <c r="L87" s="163">
        <f>SUM(L84:L86)</f>
        <v>50</v>
      </c>
      <c r="M87" s="161">
        <f>SUM(M84:M86)</f>
        <v>43</v>
      </c>
      <c r="N87" s="164">
        <f>M87/51</f>
        <v>0.84313725490196079</v>
      </c>
      <c r="O87" s="161">
        <f>SUM(O84:O86)</f>
        <v>5</v>
      </c>
      <c r="P87" s="165">
        <f>O87/51</f>
        <v>9.8039215686274508E-2</v>
      </c>
      <c r="Q87" s="161">
        <f>SUM(Q84:Q86)</f>
        <v>2</v>
      </c>
      <c r="R87" s="166">
        <f>Q87/51</f>
        <v>3.9215686274509803E-2</v>
      </c>
      <c r="S87" s="161">
        <f>SUM(S84:S86)</f>
        <v>0</v>
      </c>
      <c r="T87" s="167">
        <f>S87/51</f>
        <v>0</v>
      </c>
    </row>
    <row r="88" spans="1:20" ht="15" customHeight="1" x14ac:dyDescent="0.25">
      <c r="A88" s="108"/>
      <c r="B88" s="29" t="s">
        <v>72</v>
      </c>
      <c r="C88" s="38" t="s">
        <v>73</v>
      </c>
      <c r="D88" s="67">
        <v>9.5</v>
      </c>
      <c r="E88" s="67">
        <v>9.5</v>
      </c>
      <c r="F88" s="11">
        <v>10</v>
      </c>
      <c r="G88" s="65">
        <f t="shared" si="5"/>
        <v>9.6999999999999993</v>
      </c>
      <c r="H88" s="13">
        <f t="shared" si="8"/>
        <v>5</v>
      </c>
      <c r="I88" s="18">
        <f t="shared" si="7"/>
        <v>12</v>
      </c>
      <c r="J88" s="3" t="s">
        <v>219</v>
      </c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" customHeight="1" x14ac:dyDescent="0.25">
      <c r="A89" s="108"/>
      <c r="B89" s="29" t="s">
        <v>74</v>
      </c>
      <c r="C89" s="31" t="s">
        <v>75</v>
      </c>
      <c r="D89" s="70">
        <v>8</v>
      </c>
      <c r="E89" s="70">
        <v>10</v>
      </c>
      <c r="F89" s="10">
        <v>10</v>
      </c>
      <c r="G89" s="62">
        <f t="shared" si="5"/>
        <v>9.3000000000000007</v>
      </c>
      <c r="H89" s="13">
        <f t="shared" si="8"/>
        <v>8</v>
      </c>
      <c r="I89" s="13">
        <f t="shared" si="7"/>
        <v>23</v>
      </c>
      <c r="J89" s="3" t="s">
        <v>127</v>
      </c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5" customHeight="1" x14ac:dyDescent="0.25">
      <c r="A90" s="108"/>
      <c r="B90" s="29" t="s">
        <v>76</v>
      </c>
      <c r="C90" s="30" t="s">
        <v>77</v>
      </c>
      <c r="D90" s="11">
        <v>9</v>
      </c>
      <c r="E90" s="11">
        <v>10</v>
      </c>
      <c r="F90" s="11">
        <v>10</v>
      </c>
      <c r="G90" s="62">
        <f t="shared" si="5"/>
        <v>9.6999999999999993</v>
      </c>
      <c r="H90" s="13">
        <f t="shared" si="8"/>
        <v>5</v>
      </c>
      <c r="I90" s="13">
        <f t="shared" si="7"/>
        <v>12</v>
      </c>
      <c r="J90" s="3" t="s">
        <v>118</v>
      </c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" customHeight="1" x14ac:dyDescent="0.25">
      <c r="A91" s="108"/>
      <c r="B91" s="29" t="s">
        <v>78</v>
      </c>
      <c r="C91" s="31" t="s">
        <v>79</v>
      </c>
      <c r="D91" s="11">
        <v>9.5</v>
      </c>
      <c r="E91" s="11">
        <v>10</v>
      </c>
      <c r="F91" s="11">
        <v>10</v>
      </c>
      <c r="G91" s="62">
        <f t="shared" si="5"/>
        <v>9.8000000000000007</v>
      </c>
      <c r="H91" s="13">
        <f t="shared" si="8"/>
        <v>1</v>
      </c>
      <c r="I91" s="13">
        <f t="shared" si="7"/>
        <v>5</v>
      </c>
      <c r="J91" s="3" t="s">
        <v>120</v>
      </c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" customHeight="1" x14ac:dyDescent="0.25">
      <c r="A92" s="108"/>
      <c r="B92" s="29" t="s">
        <v>80</v>
      </c>
      <c r="C92" s="31" t="s">
        <v>81</v>
      </c>
      <c r="D92" s="11">
        <v>10</v>
      </c>
      <c r="E92" s="11">
        <v>9.5</v>
      </c>
      <c r="F92" s="39">
        <v>10</v>
      </c>
      <c r="G92" s="62">
        <f t="shared" si="5"/>
        <v>9.8000000000000007</v>
      </c>
      <c r="H92" s="13">
        <f t="shared" si="8"/>
        <v>1</v>
      </c>
      <c r="I92" s="13">
        <f t="shared" si="7"/>
        <v>5</v>
      </c>
      <c r="J92" s="3" t="s">
        <v>220</v>
      </c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5" customHeight="1" thickBot="1" x14ac:dyDescent="0.3">
      <c r="A93" s="108"/>
      <c r="B93" s="32" t="s">
        <v>82</v>
      </c>
      <c r="C93" s="33" t="s">
        <v>83</v>
      </c>
      <c r="D93" s="24">
        <v>9.5</v>
      </c>
      <c r="E93" s="24">
        <v>10</v>
      </c>
      <c r="F93" s="24">
        <v>10</v>
      </c>
      <c r="G93" s="66">
        <f t="shared" si="5"/>
        <v>9.8000000000000007</v>
      </c>
      <c r="H93" s="26">
        <f t="shared" si="8"/>
        <v>1</v>
      </c>
      <c r="I93" s="26">
        <f t="shared" si="7"/>
        <v>5</v>
      </c>
      <c r="J93" s="3" t="s">
        <v>122</v>
      </c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" customHeight="1" x14ac:dyDescent="0.25">
      <c r="A94" s="108"/>
      <c r="B94" s="42" t="s">
        <v>84</v>
      </c>
      <c r="C94" s="43" t="s">
        <v>85</v>
      </c>
      <c r="D94" s="10">
        <v>8</v>
      </c>
      <c r="E94" s="10">
        <v>10</v>
      </c>
      <c r="F94" s="10">
        <v>10</v>
      </c>
      <c r="G94" s="62">
        <f t="shared" si="5"/>
        <v>9.3000000000000007</v>
      </c>
      <c r="H94" s="13">
        <f>RANK(G94,$G$94:$G$108)</f>
        <v>7</v>
      </c>
      <c r="I94" s="13">
        <f t="shared" si="7"/>
        <v>23</v>
      </c>
      <c r="J94" s="3" t="s">
        <v>221</v>
      </c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5" customHeight="1" x14ac:dyDescent="0.25">
      <c r="A95" s="108"/>
      <c r="B95" s="44" t="s">
        <v>86</v>
      </c>
      <c r="C95" s="45" t="s">
        <v>87</v>
      </c>
      <c r="D95" s="10">
        <v>8.5</v>
      </c>
      <c r="E95" s="71">
        <v>10</v>
      </c>
      <c r="F95" s="10">
        <v>10</v>
      </c>
      <c r="G95" s="62">
        <f t="shared" si="5"/>
        <v>9.5</v>
      </c>
      <c r="H95" s="13">
        <f t="shared" ref="H95:H108" si="9">RANK(G95,$G$94:$G$108)</f>
        <v>5</v>
      </c>
      <c r="I95" s="13">
        <f t="shared" si="7"/>
        <v>18</v>
      </c>
      <c r="J95" s="3" t="s">
        <v>134</v>
      </c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" customHeight="1" x14ac:dyDescent="0.25">
      <c r="A96" s="108"/>
      <c r="B96" s="44" t="s">
        <v>88</v>
      </c>
      <c r="C96" s="45" t="s">
        <v>89</v>
      </c>
      <c r="D96" s="11">
        <v>5</v>
      </c>
      <c r="E96" s="46">
        <v>10</v>
      </c>
      <c r="F96" s="11">
        <v>9</v>
      </c>
      <c r="G96" s="62">
        <f t="shared" si="5"/>
        <v>8</v>
      </c>
      <c r="H96" s="13">
        <f t="shared" si="9"/>
        <v>14</v>
      </c>
      <c r="I96" s="13">
        <f t="shared" si="7"/>
        <v>49</v>
      </c>
      <c r="J96" s="3" t="s">
        <v>222</v>
      </c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 x14ac:dyDescent="0.25">
      <c r="A97" s="108"/>
      <c r="B97" s="44" t="s">
        <v>90</v>
      </c>
      <c r="C97" s="47" t="s">
        <v>91</v>
      </c>
      <c r="D97" s="11">
        <v>4</v>
      </c>
      <c r="E97" s="11">
        <v>10</v>
      </c>
      <c r="F97" s="11">
        <v>10</v>
      </c>
      <c r="G97" s="62">
        <f t="shared" si="5"/>
        <v>8</v>
      </c>
      <c r="H97" s="13">
        <f t="shared" si="9"/>
        <v>14</v>
      </c>
      <c r="I97" s="13">
        <f t="shared" si="7"/>
        <v>49</v>
      </c>
      <c r="J97" s="3" t="s">
        <v>223</v>
      </c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" customHeight="1" x14ac:dyDescent="0.25">
      <c r="A98" s="108"/>
      <c r="B98" s="44" t="s">
        <v>92</v>
      </c>
      <c r="C98" s="45" t="s">
        <v>93</v>
      </c>
      <c r="D98" s="11">
        <v>8.5</v>
      </c>
      <c r="E98" s="11">
        <v>9</v>
      </c>
      <c r="F98" s="48">
        <v>9</v>
      </c>
      <c r="G98" s="62">
        <f t="shared" si="5"/>
        <v>8.8000000000000007</v>
      </c>
      <c r="H98" s="13">
        <f t="shared" si="9"/>
        <v>12</v>
      </c>
      <c r="I98" s="13">
        <f t="shared" si="7"/>
        <v>44</v>
      </c>
      <c r="J98" s="3" t="s">
        <v>224</v>
      </c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" customHeight="1" x14ac:dyDescent="0.25">
      <c r="A99" s="108"/>
      <c r="B99" s="44" t="s">
        <v>94</v>
      </c>
      <c r="C99" s="45" t="s">
        <v>95</v>
      </c>
      <c r="D99" s="48">
        <v>9</v>
      </c>
      <c r="E99" s="72">
        <v>10</v>
      </c>
      <c r="F99" s="48">
        <v>10</v>
      </c>
      <c r="G99" s="62">
        <f t="shared" si="5"/>
        <v>9.6999999999999993</v>
      </c>
      <c r="H99" s="13">
        <f t="shared" si="9"/>
        <v>3</v>
      </c>
      <c r="I99" s="13">
        <f t="shared" si="7"/>
        <v>12</v>
      </c>
      <c r="J99" s="3" t="s">
        <v>118</v>
      </c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" customHeight="1" x14ac:dyDescent="0.25">
      <c r="A100" s="108"/>
      <c r="B100" s="44" t="s">
        <v>96</v>
      </c>
      <c r="C100" s="45" t="s">
        <v>97</v>
      </c>
      <c r="D100" s="48">
        <v>8</v>
      </c>
      <c r="E100" s="72">
        <v>10</v>
      </c>
      <c r="F100" s="48">
        <v>10</v>
      </c>
      <c r="G100" s="62">
        <f t="shared" si="5"/>
        <v>9.3000000000000007</v>
      </c>
      <c r="H100" s="13">
        <f t="shared" si="9"/>
        <v>7</v>
      </c>
      <c r="I100" s="13">
        <f t="shared" si="7"/>
        <v>23</v>
      </c>
      <c r="J100" s="3" t="s">
        <v>209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" customHeight="1" x14ac:dyDescent="0.25">
      <c r="A101" s="108"/>
      <c r="B101" s="44" t="s">
        <v>98</v>
      </c>
      <c r="C101" s="45" t="s">
        <v>99</v>
      </c>
      <c r="D101" s="48">
        <v>9</v>
      </c>
      <c r="E101" s="72">
        <v>8</v>
      </c>
      <c r="F101" s="48">
        <v>10</v>
      </c>
      <c r="G101" s="62">
        <f t="shared" si="5"/>
        <v>9</v>
      </c>
      <c r="H101" s="13">
        <f t="shared" si="9"/>
        <v>10</v>
      </c>
      <c r="I101" s="13">
        <f t="shared" si="7"/>
        <v>40</v>
      </c>
      <c r="J101" s="3" t="s">
        <v>225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" customHeight="1" x14ac:dyDescent="0.25">
      <c r="A102" s="108"/>
      <c r="B102" s="44" t="s">
        <v>100</v>
      </c>
      <c r="C102" s="50" t="s">
        <v>101</v>
      </c>
      <c r="D102" s="48">
        <v>9.5</v>
      </c>
      <c r="E102" s="72">
        <v>10</v>
      </c>
      <c r="F102" s="48">
        <v>9</v>
      </c>
      <c r="G102" s="62">
        <f t="shared" si="5"/>
        <v>9.5</v>
      </c>
      <c r="H102" s="13">
        <f t="shared" si="9"/>
        <v>5</v>
      </c>
      <c r="I102" s="13">
        <f t="shared" si="7"/>
        <v>18</v>
      </c>
      <c r="J102" s="3" t="s">
        <v>133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" customHeight="1" x14ac:dyDescent="0.25">
      <c r="A103" s="108"/>
      <c r="B103" s="44" t="s">
        <v>102</v>
      </c>
      <c r="C103" s="45" t="s">
        <v>103</v>
      </c>
      <c r="D103" s="48">
        <v>9</v>
      </c>
      <c r="E103" s="72">
        <v>10</v>
      </c>
      <c r="F103" s="48">
        <v>10</v>
      </c>
      <c r="G103" s="62">
        <f t="shared" si="5"/>
        <v>9.6999999999999993</v>
      </c>
      <c r="H103" s="13">
        <f t="shared" si="9"/>
        <v>3</v>
      </c>
      <c r="I103" s="13">
        <f t="shared" si="7"/>
        <v>12</v>
      </c>
      <c r="J103" s="3" t="s">
        <v>118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" customHeight="1" x14ac:dyDescent="0.25">
      <c r="A104" s="108"/>
      <c r="B104" s="44" t="s">
        <v>104</v>
      </c>
      <c r="C104" s="45" t="s">
        <v>105</v>
      </c>
      <c r="D104" s="48">
        <v>10</v>
      </c>
      <c r="E104" s="72">
        <v>10</v>
      </c>
      <c r="F104" s="48">
        <v>10</v>
      </c>
      <c r="G104" s="62">
        <f t="shared" si="5"/>
        <v>10</v>
      </c>
      <c r="H104" s="13">
        <f t="shared" si="9"/>
        <v>1</v>
      </c>
      <c r="I104" s="13">
        <f t="shared" si="7"/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" customHeight="1" x14ac:dyDescent="0.25">
      <c r="A105" s="108"/>
      <c r="B105" s="44" t="s">
        <v>106</v>
      </c>
      <c r="C105" s="52" t="s">
        <v>107</v>
      </c>
      <c r="D105" s="48">
        <v>7</v>
      </c>
      <c r="E105" s="48">
        <v>10</v>
      </c>
      <c r="F105" s="48">
        <v>10</v>
      </c>
      <c r="G105" s="62">
        <f t="shared" si="5"/>
        <v>9</v>
      </c>
      <c r="H105" s="13">
        <f t="shared" si="9"/>
        <v>10</v>
      </c>
      <c r="I105" s="13">
        <f t="shared" si="7"/>
        <v>40</v>
      </c>
      <c r="J105" s="3" t="s">
        <v>226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" customHeight="1" x14ac:dyDescent="0.25">
      <c r="A106" s="108"/>
      <c r="B106" s="44" t="s">
        <v>108</v>
      </c>
      <c r="C106" s="45" t="s">
        <v>109</v>
      </c>
      <c r="D106" s="48">
        <v>9.5</v>
      </c>
      <c r="E106" s="48">
        <v>10</v>
      </c>
      <c r="F106" s="48">
        <v>10</v>
      </c>
      <c r="G106" s="62">
        <f t="shared" si="5"/>
        <v>9.8000000000000007</v>
      </c>
      <c r="H106" s="13">
        <f t="shared" si="9"/>
        <v>2</v>
      </c>
      <c r="I106" s="13">
        <f t="shared" si="7"/>
        <v>5</v>
      </c>
      <c r="J106" s="3" t="s">
        <v>120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" customHeight="1" x14ac:dyDescent="0.25">
      <c r="A107" s="108"/>
      <c r="B107" s="44" t="s">
        <v>110</v>
      </c>
      <c r="C107" s="45" t="s">
        <v>111</v>
      </c>
      <c r="D107" s="48">
        <v>8</v>
      </c>
      <c r="E107" s="48">
        <v>10</v>
      </c>
      <c r="F107" s="73">
        <v>10</v>
      </c>
      <c r="G107" s="62">
        <f t="shared" si="5"/>
        <v>9.3000000000000007</v>
      </c>
      <c r="H107" s="13">
        <f t="shared" si="9"/>
        <v>7</v>
      </c>
      <c r="I107" s="13">
        <f t="shared" si="7"/>
        <v>23</v>
      </c>
      <c r="J107" s="3" t="s">
        <v>227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" customHeight="1" thickBot="1" x14ac:dyDescent="0.3">
      <c r="A108" s="109"/>
      <c r="B108" s="54" t="s">
        <v>112</v>
      </c>
      <c r="C108" s="55" t="s">
        <v>113</v>
      </c>
      <c r="D108" s="74">
        <v>6</v>
      </c>
      <c r="E108" s="74">
        <v>10</v>
      </c>
      <c r="F108" s="75">
        <v>10</v>
      </c>
      <c r="G108" s="66">
        <f t="shared" si="5"/>
        <v>8.6999999999999993</v>
      </c>
      <c r="H108" s="26">
        <f t="shared" si="9"/>
        <v>13</v>
      </c>
      <c r="I108" s="26">
        <f t="shared" si="7"/>
        <v>47</v>
      </c>
      <c r="J108" s="3" t="s">
        <v>228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21" customHeight="1" x14ac:dyDescent="0.25">
      <c r="A109" s="1"/>
      <c r="B109" s="3"/>
      <c r="C109" s="111" t="s">
        <v>0</v>
      </c>
      <c r="D109" s="111"/>
      <c r="E109" s="111"/>
      <c r="F109" s="111"/>
      <c r="G109" s="99"/>
      <c r="H109" s="1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5">
      <c r="A110" s="4"/>
      <c r="B110" s="4"/>
      <c r="C110" s="76" t="s">
        <v>229</v>
      </c>
      <c r="D110" s="76"/>
      <c r="E110" s="76"/>
      <c r="F110" s="76"/>
      <c r="G110" s="100"/>
      <c r="H110" s="4"/>
      <c r="I110" s="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5">
      <c r="A111" s="112" t="s">
        <v>1</v>
      </c>
      <c r="B111" s="112" t="s">
        <v>2</v>
      </c>
      <c r="C111" s="112" t="s">
        <v>3</v>
      </c>
      <c r="D111" s="114" t="s">
        <v>4</v>
      </c>
      <c r="E111" s="115"/>
      <c r="F111" s="116"/>
      <c r="G111" s="103" t="s">
        <v>5</v>
      </c>
      <c r="H111" s="105" t="s">
        <v>6</v>
      </c>
      <c r="I111" s="10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113"/>
      <c r="B112" s="113"/>
      <c r="C112" s="113"/>
      <c r="D112" s="77" t="s">
        <v>7</v>
      </c>
      <c r="E112" s="77" t="s">
        <v>8</v>
      </c>
      <c r="F112" s="77" t="s">
        <v>9</v>
      </c>
      <c r="G112" s="104"/>
      <c r="H112" s="78" t="s">
        <v>10</v>
      </c>
      <c r="I112" s="79" t="s">
        <v>11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" customHeight="1" x14ac:dyDescent="0.25">
      <c r="A113" s="107" t="s">
        <v>12</v>
      </c>
      <c r="B113" s="80" t="s">
        <v>13</v>
      </c>
      <c r="C113" s="15" t="s">
        <v>14</v>
      </c>
      <c r="D113" s="11">
        <v>10</v>
      </c>
      <c r="E113" s="11">
        <v>10</v>
      </c>
      <c r="F113" s="11">
        <v>10</v>
      </c>
      <c r="G113" s="65">
        <f>ROUND(AVERAGE(D113:F113),1)</f>
        <v>10</v>
      </c>
      <c r="H113" s="18">
        <f>RANK(G113,$G$113:$G$132)</f>
        <v>1</v>
      </c>
      <c r="I113" s="81">
        <f>RANK(G113,$G$113:$G$162)</f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" customHeight="1" x14ac:dyDescent="0.25">
      <c r="A114" s="108"/>
      <c r="B114" s="14" t="s">
        <v>15</v>
      </c>
      <c r="C114" s="15" t="s">
        <v>16</v>
      </c>
      <c r="D114" s="11">
        <v>9</v>
      </c>
      <c r="E114" s="11">
        <v>10</v>
      </c>
      <c r="F114" s="11">
        <v>9</v>
      </c>
      <c r="G114" s="62">
        <f>ROUND(AVERAGE(D114:F114),1)</f>
        <v>9.3000000000000007</v>
      </c>
      <c r="H114" s="18">
        <f>RANK(G114,$G$113:$G$132)</f>
        <v>10</v>
      </c>
      <c r="I114" s="82">
        <f>RANK(G114,$G$113:$G$162)</f>
        <v>12</v>
      </c>
      <c r="J114" s="3" t="s">
        <v>230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" customHeight="1" x14ac:dyDescent="0.25">
      <c r="A115" s="108"/>
      <c r="B115" s="14" t="s">
        <v>17</v>
      </c>
      <c r="C115" s="15" t="s">
        <v>18</v>
      </c>
      <c r="D115" s="11">
        <v>9.5</v>
      </c>
      <c r="E115" s="11">
        <v>10</v>
      </c>
      <c r="F115" s="11">
        <v>10</v>
      </c>
      <c r="G115" s="62">
        <f t="shared" ref="G115:G162" si="10">ROUND(AVERAGE(D115:F115),1)</f>
        <v>9.8000000000000007</v>
      </c>
      <c r="H115" s="18">
        <f t="shared" ref="H115:H132" si="11">RANK(G115,$G$113:$G$132)</f>
        <v>3</v>
      </c>
      <c r="I115" s="82">
        <f t="shared" ref="I115:I162" si="12">RANK(G115,$G$113:$G$162)</f>
        <v>3</v>
      </c>
      <c r="J115" s="3" t="s">
        <v>120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" customHeight="1" x14ac:dyDescent="0.25">
      <c r="A116" s="108"/>
      <c r="B116" s="14" t="s">
        <v>19</v>
      </c>
      <c r="C116" s="15" t="s">
        <v>20</v>
      </c>
      <c r="D116" s="11">
        <v>8.5</v>
      </c>
      <c r="E116" s="11">
        <v>10</v>
      </c>
      <c r="F116" s="11">
        <v>9.5</v>
      </c>
      <c r="G116" s="62">
        <f t="shared" si="10"/>
        <v>9.3000000000000007</v>
      </c>
      <c r="H116" s="18">
        <f t="shared" si="11"/>
        <v>10</v>
      </c>
      <c r="I116" s="82">
        <f t="shared" si="12"/>
        <v>12</v>
      </c>
      <c r="J116" s="3" t="s">
        <v>231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" customHeight="1" x14ac:dyDescent="0.25">
      <c r="A117" s="108"/>
      <c r="B117" s="14" t="s">
        <v>21</v>
      </c>
      <c r="C117" s="15" t="s">
        <v>22</v>
      </c>
      <c r="D117" s="11">
        <v>8.5</v>
      </c>
      <c r="E117" s="16">
        <v>10</v>
      </c>
      <c r="F117" s="11">
        <v>10</v>
      </c>
      <c r="G117" s="62">
        <f t="shared" si="10"/>
        <v>9.5</v>
      </c>
      <c r="H117" s="18">
        <f t="shared" si="11"/>
        <v>8</v>
      </c>
      <c r="I117" s="82">
        <f t="shared" si="12"/>
        <v>9</v>
      </c>
      <c r="J117" s="3" t="s">
        <v>119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" customHeight="1" x14ac:dyDescent="0.25">
      <c r="A118" s="108"/>
      <c r="B118" s="14" t="s">
        <v>23</v>
      </c>
      <c r="C118" s="15" t="s">
        <v>24</v>
      </c>
      <c r="D118" s="11">
        <v>8</v>
      </c>
      <c r="E118" s="11">
        <v>10</v>
      </c>
      <c r="F118" s="11">
        <v>10</v>
      </c>
      <c r="G118" s="62">
        <f t="shared" si="10"/>
        <v>9.3000000000000007</v>
      </c>
      <c r="H118" s="18">
        <f t="shared" si="11"/>
        <v>10</v>
      </c>
      <c r="I118" s="82">
        <f t="shared" si="12"/>
        <v>12</v>
      </c>
      <c r="J118" s="3" t="s">
        <v>127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" customHeight="1" x14ac:dyDescent="0.25">
      <c r="A119" s="108"/>
      <c r="B119" s="14" t="s">
        <v>25</v>
      </c>
      <c r="C119" s="15" t="s">
        <v>26</v>
      </c>
      <c r="D119" s="11">
        <v>9</v>
      </c>
      <c r="E119" s="11">
        <v>10</v>
      </c>
      <c r="F119" s="11">
        <v>10</v>
      </c>
      <c r="G119" s="62">
        <f t="shared" si="10"/>
        <v>9.6999999999999993</v>
      </c>
      <c r="H119" s="18">
        <f t="shared" si="11"/>
        <v>6</v>
      </c>
      <c r="I119" s="82">
        <f t="shared" si="12"/>
        <v>7</v>
      </c>
      <c r="J119" s="3" t="s">
        <v>123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" customHeight="1" x14ac:dyDescent="0.25">
      <c r="A120" s="108"/>
      <c r="B120" s="14" t="s">
        <v>27</v>
      </c>
      <c r="C120" s="15" t="s">
        <v>28</v>
      </c>
      <c r="D120" s="11">
        <v>6.5</v>
      </c>
      <c r="E120" s="11">
        <v>10</v>
      </c>
      <c r="F120" s="11">
        <v>10</v>
      </c>
      <c r="G120" s="62">
        <f t="shared" si="10"/>
        <v>8.8000000000000007</v>
      </c>
      <c r="H120" s="18">
        <f t="shared" si="11"/>
        <v>19</v>
      </c>
      <c r="I120" s="82">
        <f t="shared" si="12"/>
        <v>31</v>
      </c>
      <c r="J120" s="3" t="s">
        <v>136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" customHeight="1" x14ac:dyDescent="0.25">
      <c r="A121" s="108"/>
      <c r="B121" s="14" t="s">
        <v>29</v>
      </c>
      <c r="C121" s="15" t="s">
        <v>30</v>
      </c>
      <c r="D121" s="11">
        <v>9.5</v>
      </c>
      <c r="E121" s="11">
        <v>10</v>
      </c>
      <c r="F121" s="11">
        <v>10</v>
      </c>
      <c r="G121" s="62">
        <f t="shared" si="10"/>
        <v>9.8000000000000007</v>
      </c>
      <c r="H121" s="18">
        <f t="shared" si="11"/>
        <v>3</v>
      </c>
      <c r="I121" s="82">
        <f t="shared" si="12"/>
        <v>3</v>
      </c>
      <c r="J121" s="3" t="s">
        <v>120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" customHeight="1" x14ac:dyDescent="0.25">
      <c r="A122" s="108"/>
      <c r="B122" s="14" t="s">
        <v>31</v>
      </c>
      <c r="C122" s="15" t="s">
        <v>32</v>
      </c>
      <c r="D122" s="63">
        <v>9</v>
      </c>
      <c r="E122" s="11">
        <v>10</v>
      </c>
      <c r="F122" s="11">
        <v>10</v>
      </c>
      <c r="G122" s="62">
        <f t="shared" si="10"/>
        <v>9.6999999999999993</v>
      </c>
      <c r="H122" s="18">
        <f t="shared" si="11"/>
        <v>6</v>
      </c>
      <c r="I122" s="82">
        <f t="shared" si="12"/>
        <v>7</v>
      </c>
      <c r="J122" s="3" t="s">
        <v>118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" customHeight="1" x14ac:dyDescent="0.25">
      <c r="A123" s="108"/>
      <c r="B123" s="14" t="s">
        <v>33</v>
      </c>
      <c r="C123" s="15" t="s">
        <v>34</v>
      </c>
      <c r="D123" s="64">
        <v>10</v>
      </c>
      <c r="E123" s="11">
        <v>10</v>
      </c>
      <c r="F123" s="11">
        <v>10</v>
      </c>
      <c r="G123" s="62">
        <f t="shared" si="10"/>
        <v>10</v>
      </c>
      <c r="H123" s="18">
        <f t="shared" si="11"/>
        <v>1</v>
      </c>
      <c r="I123" s="82">
        <f t="shared" si="12"/>
        <v>1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" customHeight="1" x14ac:dyDescent="0.25">
      <c r="A124" s="108"/>
      <c r="B124" s="14" t="s">
        <v>35</v>
      </c>
      <c r="C124" s="15" t="s">
        <v>36</v>
      </c>
      <c r="D124" s="11">
        <v>7.5</v>
      </c>
      <c r="E124" s="11">
        <v>10</v>
      </c>
      <c r="F124" s="11">
        <v>10</v>
      </c>
      <c r="G124" s="62">
        <f t="shared" si="10"/>
        <v>9.1999999999999993</v>
      </c>
      <c r="H124" s="18">
        <f t="shared" si="11"/>
        <v>14</v>
      </c>
      <c r="I124" s="82">
        <f t="shared" si="12"/>
        <v>18</v>
      </c>
      <c r="J124" s="3" t="s">
        <v>128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" customHeight="1" x14ac:dyDescent="0.25">
      <c r="A125" s="108"/>
      <c r="B125" s="14" t="s">
        <v>37</v>
      </c>
      <c r="C125" s="15" t="s">
        <v>38</v>
      </c>
      <c r="D125" s="11">
        <v>5.5</v>
      </c>
      <c r="E125" s="11">
        <v>9.5</v>
      </c>
      <c r="F125" s="11">
        <v>10</v>
      </c>
      <c r="G125" s="62">
        <f t="shared" si="10"/>
        <v>8.3000000000000007</v>
      </c>
      <c r="H125" s="18">
        <f t="shared" si="11"/>
        <v>20</v>
      </c>
      <c r="I125" s="82">
        <f t="shared" si="12"/>
        <v>39</v>
      </c>
      <c r="J125" s="3" t="s">
        <v>232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" customHeight="1" x14ac:dyDescent="0.25">
      <c r="A126" s="108"/>
      <c r="B126" s="14" t="s">
        <v>39</v>
      </c>
      <c r="C126" s="15" t="s">
        <v>40</v>
      </c>
      <c r="D126" s="11">
        <v>7.5</v>
      </c>
      <c r="E126" s="11">
        <v>10</v>
      </c>
      <c r="F126" s="39">
        <v>10</v>
      </c>
      <c r="G126" s="62">
        <f t="shared" si="10"/>
        <v>9.1999999999999993</v>
      </c>
      <c r="H126" s="18">
        <f t="shared" si="11"/>
        <v>14</v>
      </c>
      <c r="I126" s="82">
        <f t="shared" si="12"/>
        <v>18</v>
      </c>
      <c r="J126" s="3" t="s">
        <v>135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" customHeight="1" x14ac:dyDescent="0.25">
      <c r="A127" s="108"/>
      <c r="B127" s="14" t="s">
        <v>41</v>
      </c>
      <c r="C127" s="15" t="s">
        <v>42</v>
      </c>
      <c r="D127" s="11">
        <v>7.5</v>
      </c>
      <c r="E127" s="11">
        <v>10</v>
      </c>
      <c r="F127" s="11">
        <v>10</v>
      </c>
      <c r="G127" s="65">
        <f t="shared" si="10"/>
        <v>9.1999999999999993</v>
      </c>
      <c r="H127" s="18">
        <f t="shared" si="11"/>
        <v>14</v>
      </c>
      <c r="I127" s="82">
        <f t="shared" si="12"/>
        <v>18</v>
      </c>
      <c r="J127" s="3" t="s">
        <v>124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" customHeight="1" x14ac:dyDescent="0.25">
      <c r="A128" s="108"/>
      <c r="B128" s="14" t="s">
        <v>43</v>
      </c>
      <c r="C128" s="19" t="s">
        <v>44</v>
      </c>
      <c r="D128" s="10">
        <v>8.5</v>
      </c>
      <c r="E128" s="10">
        <v>10</v>
      </c>
      <c r="F128" s="10">
        <v>10</v>
      </c>
      <c r="G128" s="62">
        <f t="shared" si="10"/>
        <v>9.5</v>
      </c>
      <c r="H128" s="13">
        <f t="shared" si="11"/>
        <v>8</v>
      </c>
      <c r="I128" s="83">
        <f t="shared" si="12"/>
        <v>9</v>
      </c>
      <c r="J128" s="3" t="s">
        <v>134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" customHeight="1" x14ac:dyDescent="0.25">
      <c r="A129" s="108"/>
      <c r="B129" s="14" t="s">
        <v>45</v>
      </c>
      <c r="C129" s="15" t="s">
        <v>46</v>
      </c>
      <c r="D129" s="10">
        <v>7</v>
      </c>
      <c r="E129" s="10">
        <v>10</v>
      </c>
      <c r="F129" s="10">
        <v>10</v>
      </c>
      <c r="G129" s="62">
        <f t="shared" si="10"/>
        <v>9</v>
      </c>
      <c r="H129" s="18">
        <f t="shared" si="11"/>
        <v>18</v>
      </c>
      <c r="I129" s="82">
        <f t="shared" si="12"/>
        <v>25</v>
      </c>
      <c r="J129" s="3" t="s">
        <v>125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" customHeight="1" x14ac:dyDescent="0.25">
      <c r="A130" s="108"/>
      <c r="B130" s="14" t="s">
        <v>47</v>
      </c>
      <c r="C130" s="15" t="s">
        <v>48</v>
      </c>
      <c r="D130" s="11">
        <v>9.5</v>
      </c>
      <c r="E130" s="11">
        <v>10</v>
      </c>
      <c r="F130" s="11">
        <v>10</v>
      </c>
      <c r="G130" s="62">
        <f t="shared" si="10"/>
        <v>9.8000000000000007</v>
      </c>
      <c r="H130" s="18">
        <f t="shared" si="11"/>
        <v>3</v>
      </c>
      <c r="I130" s="82">
        <f t="shared" si="12"/>
        <v>3</v>
      </c>
      <c r="J130" s="3" t="s">
        <v>122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" customHeight="1" x14ac:dyDescent="0.25">
      <c r="A131" s="108"/>
      <c r="B131" s="14" t="s">
        <v>49</v>
      </c>
      <c r="C131" s="15" t="s">
        <v>50</v>
      </c>
      <c r="D131" s="11">
        <v>7.5</v>
      </c>
      <c r="E131" s="11">
        <v>10</v>
      </c>
      <c r="F131" s="11">
        <v>10</v>
      </c>
      <c r="G131" s="62">
        <f t="shared" si="10"/>
        <v>9.1999999999999993</v>
      </c>
      <c r="H131" s="18">
        <f t="shared" si="11"/>
        <v>14</v>
      </c>
      <c r="I131" s="82">
        <f t="shared" si="12"/>
        <v>18</v>
      </c>
      <c r="J131" s="3" t="s">
        <v>128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" customHeight="1" x14ac:dyDescent="0.25">
      <c r="A132" s="108"/>
      <c r="B132" s="84" t="s">
        <v>51</v>
      </c>
      <c r="C132" s="85" t="s">
        <v>52</v>
      </c>
      <c r="D132" s="86">
        <v>8</v>
      </c>
      <c r="E132" s="86">
        <v>10</v>
      </c>
      <c r="F132" s="86">
        <v>10</v>
      </c>
      <c r="G132" s="87">
        <f t="shared" si="10"/>
        <v>9.3000000000000007</v>
      </c>
      <c r="H132" s="88">
        <f t="shared" si="11"/>
        <v>10</v>
      </c>
      <c r="I132" s="89">
        <f t="shared" si="12"/>
        <v>12</v>
      </c>
      <c r="J132" s="3" t="s">
        <v>121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" customHeight="1" x14ac:dyDescent="0.25">
      <c r="A133" s="108"/>
      <c r="B133" s="27" t="s">
        <v>53</v>
      </c>
      <c r="C133" s="28" t="s">
        <v>54</v>
      </c>
      <c r="D133" s="10">
        <v>8.5</v>
      </c>
      <c r="E133" s="10">
        <v>8.5</v>
      </c>
      <c r="F133" s="10">
        <v>10</v>
      </c>
      <c r="G133" s="62">
        <f t="shared" si="10"/>
        <v>9</v>
      </c>
      <c r="H133" s="13">
        <f>RANK(G133,$G$133:$G$147)</f>
        <v>6</v>
      </c>
      <c r="I133" s="83">
        <f t="shared" si="12"/>
        <v>25</v>
      </c>
      <c r="J133" s="3" t="s">
        <v>233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" customHeight="1" x14ac:dyDescent="0.25">
      <c r="A134" s="108"/>
      <c r="B134" s="29" t="s">
        <v>55</v>
      </c>
      <c r="C134" s="30" t="s">
        <v>56</v>
      </c>
      <c r="D134" s="11">
        <v>8.5</v>
      </c>
      <c r="E134" s="11">
        <v>9.5</v>
      </c>
      <c r="F134" s="11">
        <v>10</v>
      </c>
      <c r="G134" s="62">
        <f t="shared" si="10"/>
        <v>9.3000000000000007</v>
      </c>
      <c r="H134" s="13">
        <f t="shared" ref="H134:H147" si="13">RANK(G134,$G$133:$G$147)</f>
        <v>3</v>
      </c>
      <c r="I134" s="82">
        <f t="shared" si="12"/>
        <v>12</v>
      </c>
      <c r="J134" s="3" t="s">
        <v>126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" customHeight="1" x14ac:dyDescent="0.25">
      <c r="A135" s="108"/>
      <c r="B135" s="29" t="s">
        <v>57</v>
      </c>
      <c r="C135" s="31" t="s">
        <v>58</v>
      </c>
      <c r="D135" s="67">
        <v>8</v>
      </c>
      <c r="E135" s="67">
        <v>8.5</v>
      </c>
      <c r="F135" s="11">
        <v>10</v>
      </c>
      <c r="G135" s="62">
        <f t="shared" si="10"/>
        <v>8.8000000000000007</v>
      </c>
      <c r="H135" s="13">
        <f t="shared" si="13"/>
        <v>10</v>
      </c>
      <c r="I135" s="82">
        <f t="shared" si="12"/>
        <v>31</v>
      </c>
      <c r="J135" s="3" t="s">
        <v>234</v>
      </c>
      <c r="K135" s="145" t="s">
        <v>216</v>
      </c>
      <c r="L135" s="145"/>
      <c r="M135" s="145"/>
      <c r="N135" s="145"/>
      <c r="O135" s="145"/>
      <c r="P135" s="145"/>
      <c r="Q135" s="145"/>
      <c r="R135" s="145"/>
      <c r="S135" s="145"/>
      <c r="T135" s="145"/>
    </row>
    <row r="136" spans="1:20" ht="15" customHeight="1" x14ac:dyDescent="0.25">
      <c r="A136" s="108"/>
      <c r="B136" s="29" t="s">
        <v>59</v>
      </c>
      <c r="C136" s="31" t="s">
        <v>60</v>
      </c>
      <c r="D136" s="67">
        <v>8</v>
      </c>
      <c r="E136" s="67">
        <v>9</v>
      </c>
      <c r="F136" s="39">
        <v>10</v>
      </c>
      <c r="G136" s="62">
        <f t="shared" si="10"/>
        <v>9</v>
      </c>
      <c r="H136" s="13">
        <f t="shared" si="13"/>
        <v>6</v>
      </c>
      <c r="I136" s="82">
        <f t="shared" si="12"/>
        <v>25</v>
      </c>
      <c r="J136" s="3" t="s">
        <v>132</v>
      </c>
      <c r="K136" s="146" t="s">
        <v>172</v>
      </c>
      <c r="L136" s="147" t="s">
        <v>173</v>
      </c>
      <c r="M136" s="112" t="s">
        <v>174</v>
      </c>
      <c r="N136" s="112"/>
      <c r="O136" s="121" t="s">
        <v>175</v>
      </c>
      <c r="P136" s="148"/>
      <c r="Q136" s="121" t="s">
        <v>176</v>
      </c>
      <c r="R136" s="149"/>
      <c r="S136" s="112" t="s">
        <v>177</v>
      </c>
      <c r="T136" s="112"/>
    </row>
    <row r="137" spans="1:20" ht="15" customHeight="1" thickBot="1" x14ac:dyDescent="0.3">
      <c r="A137" s="109"/>
      <c r="B137" s="32" t="s">
        <v>61</v>
      </c>
      <c r="C137" s="33" t="s">
        <v>62</v>
      </c>
      <c r="D137" s="68">
        <v>6</v>
      </c>
      <c r="E137" s="68">
        <v>8.5</v>
      </c>
      <c r="F137" s="24">
        <v>10</v>
      </c>
      <c r="G137" s="66">
        <f t="shared" si="10"/>
        <v>8.1999999999999993</v>
      </c>
      <c r="H137" s="26">
        <f t="shared" si="13"/>
        <v>12</v>
      </c>
      <c r="I137" s="90">
        <f t="shared" si="12"/>
        <v>42</v>
      </c>
      <c r="J137" s="3" t="s">
        <v>235</v>
      </c>
      <c r="K137" s="150"/>
      <c r="L137" s="151"/>
      <c r="M137" s="152" t="s">
        <v>179</v>
      </c>
      <c r="N137" s="153" t="s">
        <v>180</v>
      </c>
      <c r="O137" s="152" t="s">
        <v>179</v>
      </c>
      <c r="P137" s="153" t="s">
        <v>180</v>
      </c>
      <c r="Q137" s="154" t="s">
        <v>181</v>
      </c>
      <c r="R137" s="153" t="s">
        <v>180</v>
      </c>
      <c r="S137" s="154" t="s">
        <v>181</v>
      </c>
      <c r="T137" s="153" t="s">
        <v>180</v>
      </c>
    </row>
    <row r="138" spans="1:20" ht="15" customHeight="1" x14ac:dyDescent="0.25">
      <c r="A138" s="110" t="s">
        <v>129</v>
      </c>
      <c r="B138" s="34" t="s">
        <v>64</v>
      </c>
      <c r="C138" s="35" t="s">
        <v>65</v>
      </c>
      <c r="D138" s="69">
        <v>4.5</v>
      </c>
      <c r="E138" s="69">
        <v>9.5</v>
      </c>
      <c r="F138" s="36">
        <v>10</v>
      </c>
      <c r="G138" s="62">
        <f t="shared" si="10"/>
        <v>8</v>
      </c>
      <c r="H138" s="13">
        <f t="shared" si="13"/>
        <v>14</v>
      </c>
      <c r="I138" s="83">
        <f t="shared" si="12"/>
        <v>46</v>
      </c>
      <c r="J138" s="3"/>
      <c r="K138" s="155">
        <v>12</v>
      </c>
      <c r="L138" s="156">
        <f>SUM(M138+O138+Q138+S138)</f>
        <v>20</v>
      </c>
      <c r="M138" s="157">
        <f>COUNTIF($G$113:$G132,"&gt;=9.0")</f>
        <v>18</v>
      </c>
      <c r="N138" s="158">
        <f>M138/20</f>
        <v>0.9</v>
      </c>
      <c r="O138" s="157">
        <f>COUNTIF($G$113:$G132,"&gt;=8.5")-M138</f>
        <v>1</v>
      </c>
      <c r="P138" s="158">
        <f xml:space="preserve"> O138/20</f>
        <v>0.05</v>
      </c>
      <c r="Q138" s="157">
        <f>COUNTIF($G$113:$G132,"&gt;=8.0")-M138-O138</f>
        <v>1</v>
      </c>
      <c r="R138" s="159">
        <f>Q138/20</f>
        <v>0.05</v>
      </c>
      <c r="S138" s="157">
        <f>COUNTIF($G$113:$G132,"&lt;8.0")</f>
        <v>0</v>
      </c>
      <c r="T138" s="158">
        <f>S138/20</f>
        <v>0</v>
      </c>
    </row>
    <row r="139" spans="1:20" ht="15" customHeight="1" x14ac:dyDescent="0.25">
      <c r="A139" s="108"/>
      <c r="B139" s="29" t="s">
        <v>66</v>
      </c>
      <c r="C139" s="30" t="s">
        <v>67</v>
      </c>
      <c r="D139" s="70">
        <v>9.5</v>
      </c>
      <c r="E139" s="70">
        <v>10</v>
      </c>
      <c r="F139" s="10">
        <v>10</v>
      </c>
      <c r="G139" s="62">
        <f t="shared" si="10"/>
        <v>9.8000000000000007</v>
      </c>
      <c r="H139" s="13">
        <f t="shared" si="13"/>
        <v>1</v>
      </c>
      <c r="I139" s="82">
        <f t="shared" si="12"/>
        <v>3</v>
      </c>
      <c r="J139" s="3" t="s">
        <v>122</v>
      </c>
      <c r="K139" s="155">
        <v>11</v>
      </c>
      <c r="L139" s="156">
        <f>SUM(M139+O139+Q139+S139)</f>
        <v>15</v>
      </c>
      <c r="M139" s="157">
        <f>COUNTIF($G$148:$G$162,"&gt;=9")</f>
        <v>3</v>
      </c>
      <c r="N139" s="158">
        <f>M139/15</f>
        <v>0.2</v>
      </c>
      <c r="O139" s="157">
        <f>COUNTIF($G$148:$G$162,"&gt;8.5")-M139</f>
        <v>5</v>
      </c>
      <c r="P139" s="160">
        <f>O139/15</f>
        <v>0.33333333333333331</v>
      </c>
      <c r="Q139" s="157">
        <f>COUNTIF($G$148:$G$162,"&gt;=8")-M139-O139</f>
        <v>4</v>
      </c>
      <c r="R139" s="159">
        <f>Q139/15</f>
        <v>0.26666666666666666</v>
      </c>
      <c r="S139" s="157">
        <f>COUNTIF($G$148:$G$162,"&lt;8")</f>
        <v>3</v>
      </c>
      <c r="T139" s="158">
        <f>S139/15</f>
        <v>0.2</v>
      </c>
    </row>
    <row r="140" spans="1:20" ht="15" customHeight="1" x14ac:dyDescent="0.25">
      <c r="A140" s="108"/>
      <c r="B140" s="29" t="s">
        <v>68</v>
      </c>
      <c r="C140" s="31" t="s">
        <v>69</v>
      </c>
      <c r="D140" s="67">
        <v>6</v>
      </c>
      <c r="E140" s="67">
        <v>9</v>
      </c>
      <c r="F140" s="11">
        <v>9</v>
      </c>
      <c r="G140" s="62">
        <f t="shared" si="10"/>
        <v>8</v>
      </c>
      <c r="H140" s="13">
        <f t="shared" si="13"/>
        <v>14</v>
      </c>
      <c r="I140" s="82">
        <f t="shared" si="12"/>
        <v>46</v>
      </c>
      <c r="J140" s="3" t="s">
        <v>236</v>
      </c>
      <c r="K140" s="155">
        <v>10</v>
      </c>
      <c r="L140" s="156">
        <f>SUM(M140+O140+Q140+S140)</f>
        <v>15</v>
      </c>
      <c r="M140" s="161">
        <f>COUNTIF($G$133:$G$147,"&gt;=9")</f>
        <v>9</v>
      </c>
      <c r="N140" s="158">
        <f>M140/15</f>
        <v>0.6</v>
      </c>
      <c r="O140" s="157">
        <f>COUNTIF($G$133:$G$147,"&gt;=8.5") -M140</f>
        <v>2</v>
      </c>
      <c r="P140" s="160">
        <f>O140/15</f>
        <v>0.13333333333333333</v>
      </c>
      <c r="Q140" s="157">
        <f>COUNTIF($G$133:$G$147,"&gt;=8")-M140-O140</f>
        <v>4</v>
      </c>
      <c r="R140" s="159">
        <f>Q140/15</f>
        <v>0.26666666666666666</v>
      </c>
      <c r="S140" s="161">
        <f>COUNTIF($G$133:$G$147,"&lt;8")</f>
        <v>0</v>
      </c>
      <c r="T140" s="158">
        <f>100%-N140-P140-R140</f>
        <v>0</v>
      </c>
    </row>
    <row r="141" spans="1:20" ht="15" customHeight="1" x14ac:dyDescent="0.25">
      <c r="A141" s="108"/>
      <c r="B141" s="29" t="s">
        <v>70</v>
      </c>
      <c r="C141" s="31" t="s">
        <v>71</v>
      </c>
      <c r="D141" s="67">
        <v>9</v>
      </c>
      <c r="E141" s="67">
        <v>8</v>
      </c>
      <c r="F141" s="11">
        <v>10</v>
      </c>
      <c r="G141" s="62">
        <f t="shared" si="10"/>
        <v>9</v>
      </c>
      <c r="H141" s="13">
        <f t="shared" si="13"/>
        <v>6</v>
      </c>
      <c r="I141" s="82">
        <f t="shared" si="12"/>
        <v>25</v>
      </c>
      <c r="J141" s="3" t="s">
        <v>237</v>
      </c>
      <c r="K141" s="162" t="s">
        <v>185</v>
      </c>
      <c r="L141" s="163">
        <f>SUM(L138:L140)</f>
        <v>50</v>
      </c>
      <c r="M141" s="161">
        <f>SUM(M138:M140)</f>
        <v>30</v>
      </c>
      <c r="N141" s="164">
        <f>M141/50</f>
        <v>0.6</v>
      </c>
      <c r="O141" s="161">
        <f>SUM(O138:O140)</f>
        <v>8</v>
      </c>
      <c r="P141" s="165">
        <f>O141/50</f>
        <v>0.16</v>
      </c>
      <c r="Q141" s="161">
        <f>SUM(Q138:Q140)</f>
        <v>9</v>
      </c>
      <c r="R141" s="166">
        <f>Q141/50</f>
        <v>0.18</v>
      </c>
      <c r="S141" s="161">
        <f>SUM(S138:S140)</f>
        <v>3</v>
      </c>
      <c r="T141" s="167">
        <f>S141/51</f>
        <v>5.8823529411764705E-2</v>
      </c>
    </row>
    <row r="142" spans="1:20" ht="15" customHeight="1" x14ac:dyDescent="0.25">
      <c r="A142" s="108"/>
      <c r="B142" s="29" t="s">
        <v>72</v>
      </c>
      <c r="C142" s="38" t="s">
        <v>73</v>
      </c>
      <c r="D142" s="67">
        <v>8</v>
      </c>
      <c r="E142" s="67">
        <v>9.5</v>
      </c>
      <c r="F142" s="11">
        <v>10</v>
      </c>
      <c r="G142" s="65">
        <f t="shared" si="10"/>
        <v>9.1999999999999993</v>
      </c>
      <c r="H142" s="18">
        <f t="shared" si="13"/>
        <v>4</v>
      </c>
      <c r="I142" s="82">
        <f t="shared" si="12"/>
        <v>18</v>
      </c>
      <c r="J142" s="3" t="s">
        <v>238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" customHeight="1" x14ac:dyDescent="0.25">
      <c r="A143" s="108"/>
      <c r="B143" s="29" t="s">
        <v>74</v>
      </c>
      <c r="C143" s="31" t="s">
        <v>75</v>
      </c>
      <c r="D143" s="70">
        <v>6</v>
      </c>
      <c r="E143" s="70">
        <v>9.5</v>
      </c>
      <c r="F143" s="10">
        <v>9</v>
      </c>
      <c r="G143" s="62">
        <f t="shared" si="10"/>
        <v>8.1999999999999993</v>
      </c>
      <c r="H143" s="13">
        <f t="shared" si="13"/>
        <v>12</v>
      </c>
      <c r="I143" s="83">
        <f t="shared" si="12"/>
        <v>42</v>
      </c>
      <c r="J143" s="3" t="s">
        <v>239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" customHeight="1" x14ac:dyDescent="0.25">
      <c r="A144" s="108"/>
      <c r="B144" s="29" t="s">
        <v>76</v>
      </c>
      <c r="C144" s="30" t="s">
        <v>77</v>
      </c>
      <c r="D144" s="11">
        <v>8.5</v>
      </c>
      <c r="E144" s="11">
        <v>9</v>
      </c>
      <c r="F144" s="11">
        <v>10</v>
      </c>
      <c r="G144" s="62">
        <f t="shared" si="10"/>
        <v>9.1999999999999993</v>
      </c>
      <c r="H144" s="13">
        <f t="shared" si="13"/>
        <v>4</v>
      </c>
      <c r="I144" s="82">
        <f t="shared" si="12"/>
        <v>18</v>
      </c>
      <c r="J144" s="3" t="s">
        <v>240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 x14ac:dyDescent="0.25">
      <c r="A145" s="108"/>
      <c r="B145" s="29" t="s">
        <v>78</v>
      </c>
      <c r="C145" s="31" t="s">
        <v>79</v>
      </c>
      <c r="D145" s="11">
        <v>6.5</v>
      </c>
      <c r="E145" s="11">
        <v>9.5</v>
      </c>
      <c r="F145" s="11">
        <v>10</v>
      </c>
      <c r="G145" s="62">
        <f t="shared" si="10"/>
        <v>8.6999999999999993</v>
      </c>
      <c r="H145" s="13">
        <f t="shared" si="13"/>
        <v>11</v>
      </c>
      <c r="I145" s="82">
        <f t="shared" si="12"/>
        <v>36</v>
      </c>
      <c r="J145" s="3" t="s">
        <v>241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" customHeight="1" x14ac:dyDescent="0.25">
      <c r="A146" s="108"/>
      <c r="B146" s="29" t="s">
        <v>80</v>
      </c>
      <c r="C146" s="31" t="s">
        <v>81</v>
      </c>
      <c r="D146" s="11">
        <v>8</v>
      </c>
      <c r="E146" s="11">
        <v>10</v>
      </c>
      <c r="F146" s="39">
        <v>9</v>
      </c>
      <c r="G146" s="62">
        <f t="shared" si="10"/>
        <v>9</v>
      </c>
      <c r="H146" s="13">
        <f t="shared" si="13"/>
        <v>6</v>
      </c>
      <c r="I146" s="82">
        <f t="shared" si="12"/>
        <v>25</v>
      </c>
      <c r="J146" s="3" t="s">
        <v>242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" customHeight="1" thickBot="1" x14ac:dyDescent="0.3">
      <c r="A147" s="108"/>
      <c r="B147" s="32" t="s">
        <v>82</v>
      </c>
      <c r="C147" s="33" t="s">
        <v>83</v>
      </c>
      <c r="D147" s="24">
        <v>8.5</v>
      </c>
      <c r="E147" s="24">
        <v>10</v>
      </c>
      <c r="F147" s="24">
        <v>10</v>
      </c>
      <c r="G147" s="66">
        <f t="shared" si="10"/>
        <v>9.5</v>
      </c>
      <c r="H147" s="26">
        <f t="shared" si="13"/>
        <v>2</v>
      </c>
      <c r="I147" s="90">
        <f t="shared" si="12"/>
        <v>9</v>
      </c>
      <c r="J147" s="3" t="s">
        <v>119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" customHeight="1" x14ac:dyDescent="0.25">
      <c r="A148" s="108"/>
      <c r="B148" s="42" t="s">
        <v>84</v>
      </c>
      <c r="C148" s="43" t="s">
        <v>85</v>
      </c>
      <c r="D148" s="10">
        <v>7</v>
      </c>
      <c r="E148" s="10">
        <v>9.5</v>
      </c>
      <c r="F148" s="10">
        <v>10</v>
      </c>
      <c r="G148" s="62">
        <f t="shared" si="10"/>
        <v>8.8000000000000007</v>
      </c>
      <c r="H148" s="13">
        <f>RANK(G148,$G$148:$G$162)</f>
        <v>4</v>
      </c>
      <c r="I148" s="83">
        <f t="shared" si="12"/>
        <v>31</v>
      </c>
      <c r="J148" s="3" t="s">
        <v>243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" customHeight="1" x14ac:dyDescent="0.25">
      <c r="A149" s="108"/>
      <c r="B149" s="44" t="s">
        <v>86</v>
      </c>
      <c r="C149" s="45" t="s">
        <v>87</v>
      </c>
      <c r="D149" s="10">
        <v>7</v>
      </c>
      <c r="E149" s="71">
        <v>9.5</v>
      </c>
      <c r="F149" s="10">
        <v>10</v>
      </c>
      <c r="G149" s="62">
        <f t="shared" si="10"/>
        <v>8.8000000000000007</v>
      </c>
      <c r="H149" s="13">
        <f t="shared" ref="H149:H162" si="14">RANK(G149,$G$148:$G$162)</f>
        <v>4</v>
      </c>
      <c r="I149" s="82">
        <f t="shared" si="12"/>
        <v>31</v>
      </c>
      <c r="J149" s="3" t="s">
        <v>161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" customHeight="1" x14ac:dyDescent="0.25">
      <c r="A150" s="108"/>
      <c r="B150" s="44" t="s">
        <v>88</v>
      </c>
      <c r="C150" s="45" t="s">
        <v>89</v>
      </c>
      <c r="D150" s="11">
        <v>8.5</v>
      </c>
      <c r="E150" s="46">
        <v>10</v>
      </c>
      <c r="F150" s="11">
        <v>9.5</v>
      </c>
      <c r="G150" s="62">
        <f t="shared" si="10"/>
        <v>9.3000000000000007</v>
      </c>
      <c r="H150" s="13">
        <f t="shared" si="14"/>
        <v>1</v>
      </c>
      <c r="I150" s="82">
        <f t="shared" si="12"/>
        <v>12</v>
      </c>
      <c r="J150" s="3" t="s">
        <v>244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" customHeight="1" x14ac:dyDescent="0.25">
      <c r="A151" s="108"/>
      <c r="B151" s="44" t="s">
        <v>90</v>
      </c>
      <c r="C151" s="47" t="s">
        <v>91</v>
      </c>
      <c r="D151" s="11">
        <v>1</v>
      </c>
      <c r="E151" s="11">
        <v>8</v>
      </c>
      <c r="F151" s="11">
        <v>10</v>
      </c>
      <c r="G151" s="62">
        <f t="shared" si="10"/>
        <v>6.3</v>
      </c>
      <c r="H151" s="13">
        <f t="shared" si="14"/>
        <v>15</v>
      </c>
      <c r="I151" s="82">
        <f t="shared" si="12"/>
        <v>50</v>
      </c>
      <c r="J151" s="3" t="s">
        <v>245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" customHeight="1" x14ac:dyDescent="0.25">
      <c r="A152" s="108"/>
      <c r="B152" s="44" t="s">
        <v>92</v>
      </c>
      <c r="C152" s="45" t="s">
        <v>93</v>
      </c>
      <c r="D152" s="11">
        <v>6.5</v>
      </c>
      <c r="E152" s="11">
        <v>9.5</v>
      </c>
      <c r="F152" s="48">
        <v>10</v>
      </c>
      <c r="G152" s="62">
        <f t="shared" si="10"/>
        <v>8.6999999999999993</v>
      </c>
      <c r="H152" s="13">
        <f t="shared" si="14"/>
        <v>7</v>
      </c>
      <c r="I152" s="82">
        <f t="shared" si="12"/>
        <v>36</v>
      </c>
      <c r="J152" s="3" t="s">
        <v>246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" customHeight="1" x14ac:dyDescent="0.25">
      <c r="A153" s="108"/>
      <c r="B153" s="44" t="s">
        <v>94</v>
      </c>
      <c r="C153" s="45" t="s">
        <v>95</v>
      </c>
      <c r="D153" s="48">
        <v>6</v>
      </c>
      <c r="E153" s="72">
        <v>8.5</v>
      </c>
      <c r="F153" s="48">
        <v>10</v>
      </c>
      <c r="G153" s="62">
        <f t="shared" si="10"/>
        <v>8.1999999999999993</v>
      </c>
      <c r="H153" s="13">
        <f t="shared" si="14"/>
        <v>11</v>
      </c>
      <c r="I153" s="82">
        <f t="shared" si="12"/>
        <v>42</v>
      </c>
      <c r="J153" s="3" t="s">
        <v>247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" customHeight="1" x14ac:dyDescent="0.25">
      <c r="A154" s="108"/>
      <c r="B154" s="44" t="s">
        <v>96</v>
      </c>
      <c r="C154" s="45" t="s">
        <v>97</v>
      </c>
      <c r="D154" s="48">
        <v>5</v>
      </c>
      <c r="E154" s="72">
        <v>8.5</v>
      </c>
      <c r="F154" s="48">
        <v>10</v>
      </c>
      <c r="G154" s="62">
        <f t="shared" si="10"/>
        <v>7.8</v>
      </c>
      <c r="H154" s="13">
        <f t="shared" si="14"/>
        <v>13</v>
      </c>
      <c r="I154" s="82">
        <f t="shared" si="12"/>
        <v>48</v>
      </c>
      <c r="J154" s="3" t="s">
        <v>248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" customHeight="1" x14ac:dyDescent="0.25">
      <c r="A155" s="108"/>
      <c r="B155" s="44" t="s">
        <v>98</v>
      </c>
      <c r="C155" s="45" t="s">
        <v>99</v>
      </c>
      <c r="D155" s="48">
        <v>6</v>
      </c>
      <c r="E155" s="72">
        <v>7</v>
      </c>
      <c r="F155" s="48">
        <v>10</v>
      </c>
      <c r="G155" s="62">
        <f t="shared" si="10"/>
        <v>7.7</v>
      </c>
      <c r="H155" s="13">
        <f t="shared" si="14"/>
        <v>14</v>
      </c>
      <c r="I155" s="82">
        <f t="shared" si="12"/>
        <v>49</v>
      </c>
      <c r="J155" s="3" t="s">
        <v>249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" customHeight="1" x14ac:dyDescent="0.25">
      <c r="A156" s="108"/>
      <c r="B156" s="44" t="s">
        <v>100</v>
      </c>
      <c r="C156" s="50" t="s">
        <v>101</v>
      </c>
      <c r="D156" s="48">
        <v>7.5</v>
      </c>
      <c r="E156" s="72">
        <v>9</v>
      </c>
      <c r="F156" s="48">
        <v>10</v>
      </c>
      <c r="G156" s="62">
        <f t="shared" si="10"/>
        <v>8.8000000000000007</v>
      </c>
      <c r="H156" s="13">
        <f t="shared" si="14"/>
        <v>4</v>
      </c>
      <c r="I156" s="82">
        <f t="shared" si="12"/>
        <v>31</v>
      </c>
      <c r="J156" s="3" t="s">
        <v>250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" customHeight="1" x14ac:dyDescent="0.25">
      <c r="A157" s="108"/>
      <c r="B157" s="44" t="s">
        <v>102</v>
      </c>
      <c r="C157" s="45" t="s">
        <v>103</v>
      </c>
      <c r="D157" s="48">
        <v>7.5</v>
      </c>
      <c r="E157" s="72">
        <v>10</v>
      </c>
      <c r="F157" s="48">
        <v>10</v>
      </c>
      <c r="G157" s="62">
        <f t="shared" si="10"/>
        <v>9.1999999999999993</v>
      </c>
      <c r="H157" s="13">
        <f t="shared" si="14"/>
        <v>2</v>
      </c>
      <c r="I157" s="82">
        <f t="shared" si="12"/>
        <v>18</v>
      </c>
      <c r="J157" s="3" t="s">
        <v>124</v>
      </c>
      <c r="K157" s="3"/>
      <c r="L157" s="3"/>
      <c r="M157" s="3"/>
      <c r="N157" s="168"/>
      <c r="O157" s="3"/>
      <c r="P157" s="3"/>
      <c r="Q157" s="3"/>
      <c r="R157" s="3"/>
      <c r="S157" s="3"/>
      <c r="T157" s="3"/>
    </row>
    <row r="158" spans="1:20" ht="15" customHeight="1" x14ac:dyDescent="0.25">
      <c r="A158" s="108"/>
      <c r="B158" s="44" t="s">
        <v>104</v>
      </c>
      <c r="C158" s="45" t="s">
        <v>105</v>
      </c>
      <c r="D158" s="48">
        <v>5</v>
      </c>
      <c r="E158" s="72">
        <v>10</v>
      </c>
      <c r="F158" s="48">
        <v>9.5</v>
      </c>
      <c r="G158" s="62">
        <f t="shared" si="10"/>
        <v>8.1999999999999993</v>
      </c>
      <c r="H158" s="13">
        <f t="shared" si="14"/>
        <v>11</v>
      </c>
      <c r="I158" s="82">
        <f t="shared" si="12"/>
        <v>42</v>
      </c>
      <c r="J158" s="3" t="s">
        <v>251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" customHeight="1" x14ac:dyDescent="0.25">
      <c r="A159" s="108"/>
      <c r="B159" s="44" t="s">
        <v>106</v>
      </c>
      <c r="C159" s="52" t="s">
        <v>107</v>
      </c>
      <c r="D159" s="48">
        <v>6.5</v>
      </c>
      <c r="E159" s="48">
        <v>9</v>
      </c>
      <c r="F159" s="48">
        <v>9.5</v>
      </c>
      <c r="G159" s="62">
        <f t="shared" si="10"/>
        <v>8.3000000000000007</v>
      </c>
      <c r="H159" s="13">
        <f t="shared" si="14"/>
        <v>9</v>
      </c>
      <c r="I159" s="82">
        <f t="shared" si="12"/>
        <v>39</v>
      </c>
      <c r="J159" s="3" t="s">
        <v>252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" customHeight="1" x14ac:dyDescent="0.25">
      <c r="A160" s="108"/>
      <c r="B160" s="44" t="s">
        <v>108</v>
      </c>
      <c r="C160" s="45" t="s">
        <v>109</v>
      </c>
      <c r="D160" s="48">
        <v>7.5</v>
      </c>
      <c r="E160" s="48">
        <v>8.5</v>
      </c>
      <c r="F160" s="48">
        <v>10</v>
      </c>
      <c r="G160" s="62">
        <f t="shared" si="10"/>
        <v>8.6999999999999993</v>
      </c>
      <c r="H160" s="13">
        <f t="shared" si="14"/>
        <v>7</v>
      </c>
      <c r="I160" s="82">
        <f t="shared" si="12"/>
        <v>36</v>
      </c>
      <c r="J160" s="3" t="s">
        <v>253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" customHeight="1" x14ac:dyDescent="0.25">
      <c r="A161" s="108"/>
      <c r="B161" s="44" t="s">
        <v>110</v>
      </c>
      <c r="C161" s="45" t="s">
        <v>111</v>
      </c>
      <c r="D161" s="48">
        <v>7.5</v>
      </c>
      <c r="E161" s="48">
        <v>9.5</v>
      </c>
      <c r="F161" s="73">
        <v>10</v>
      </c>
      <c r="G161" s="62">
        <f t="shared" si="10"/>
        <v>9</v>
      </c>
      <c r="H161" s="13">
        <f t="shared" si="14"/>
        <v>3</v>
      </c>
      <c r="I161" s="82">
        <f t="shared" si="12"/>
        <v>25</v>
      </c>
      <c r="J161" s="3" t="s">
        <v>254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" customHeight="1" thickBot="1" x14ac:dyDescent="0.3">
      <c r="A162" s="109"/>
      <c r="B162" s="54" t="s">
        <v>112</v>
      </c>
      <c r="C162" s="55" t="s">
        <v>113</v>
      </c>
      <c r="D162" s="74">
        <v>6</v>
      </c>
      <c r="E162" s="74">
        <v>9</v>
      </c>
      <c r="F162" s="75">
        <v>10</v>
      </c>
      <c r="G162" s="66">
        <f t="shared" si="10"/>
        <v>8.3000000000000007</v>
      </c>
      <c r="H162" s="26">
        <f t="shared" si="14"/>
        <v>9</v>
      </c>
      <c r="I162" s="90">
        <f t="shared" si="12"/>
        <v>39</v>
      </c>
      <c r="J162" s="3" t="s">
        <v>255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</row>
  </sheetData>
  <mergeCells count="49">
    <mergeCell ref="K135:T135"/>
    <mergeCell ref="K136:K137"/>
    <mergeCell ref="L136:L137"/>
    <mergeCell ref="M136:N136"/>
    <mergeCell ref="O136:P136"/>
    <mergeCell ref="Q136:R136"/>
    <mergeCell ref="S136:T136"/>
    <mergeCell ref="K81:T81"/>
    <mergeCell ref="K82:K83"/>
    <mergeCell ref="L82:L83"/>
    <mergeCell ref="M82:N82"/>
    <mergeCell ref="O82:P82"/>
    <mergeCell ref="Q82:R82"/>
    <mergeCell ref="S82:T82"/>
    <mergeCell ref="K27:T27"/>
    <mergeCell ref="K28:K29"/>
    <mergeCell ref="L28:L29"/>
    <mergeCell ref="M28:N28"/>
    <mergeCell ref="O28:P28"/>
    <mergeCell ref="Q28:R28"/>
    <mergeCell ref="S28:T28"/>
    <mergeCell ref="H57:I57"/>
    <mergeCell ref="A59:A83"/>
    <mergeCell ref="A84:A108"/>
    <mergeCell ref="C56:G56"/>
    <mergeCell ref="A57:A58"/>
    <mergeCell ref="B57:B58"/>
    <mergeCell ref="C57:C58"/>
    <mergeCell ref="D57:F57"/>
    <mergeCell ref="G57:G58"/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  <mergeCell ref="G111:G112"/>
    <mergeCell ref="H111:I111"/>
    <mergeCell ref="A113:A137"/>
    <mergeCell ref="A138:A162"/>
    <mergeCell ref="C109:F109"/>
    <mergeCell ref="A111:A112"/>
    <mergeCell ref="B111:B112"/>
    <mergeCell ref="C111:C112"/>
    <mergeCell ref="D111:F111"/>
  </mergeCells>
  <conditionalFormatting sqref="E16:E39">
    <cfRule type="cellIs" dxfId="131" priority="47" stopIfTrue="1" operator="lessThan">
      <formula>5</formula>
    </cfRule>
  </conditionalFormatting>
  <conditionalFormatting sqref="F50:F53 E5:F36 F37:F48 E37:E54">
    <cfRule type="cellIs" dxfId="130" priority="46" stopIfTrue="1" operator="lessThanOrEqual">
      <formula>8</formula>
    </cfRule>
  </conditionalFormatting>
  <conditionalFormatting sqref="E70:E78 E97:E98">
    <cfRule type="cellIs" dxfId="112" priority="28" stopIfTrue="1" operator="lessThan">
      <formula>5</formula>
    </cfRule>
  </conditionalFormatting>
  <conditionalFormatting sqref="H5:H54">
    <cfRule type="cellIs" dxfId="86" priority="45" stopIfTrue="1" operator="greaterThanOrEqual">
      <formula>19</formula>
    </cfRule>
  </conditionalFormatting>
  <conditionalFormatting sqref="H40:H54">
    <cfRule type="cellIs" dxfId="85" priority="42" operator="greaterThan">
      <formula>13</formula>
    </cfRule>
    <cfRule type="cellIs" dxfId="84" priority="43" stopIfTrue="1" operator="greaterThan">
      <formula>13</formula>
    </cfRule>
    <cfRule type="cellIs" dxfId="83" priority="44" stopIfTrue="1" operator="greaterThanOrEqual">
      <formula>14</formula>
    </cfRule>
  </conditionalFormatting>
  <conditionalFormatting sqref="D5:D54">
    <cfRule type="cellIs" dxfId="82" priority="41" stopIfTrue="1" operator="equal">
      <formula>10</formula>
    </cfRule>
  </conditionalFormatting>
  <conditionalFormatting sqref="H5:H54">
    <cfRule type="cellIs" dxfId="81" priority="36" operator="greaterThan">
      <formula>13</formula>
    </cfRule>
    <cfRule type="cellIs" dxfId="80" priority="37" stopIfTrue="1" operator="greaterThan">
      <formula>13</formula>
    </cfRule>
    <cfRule type="cellIs" dxfId="79" priority="38" stopIfTrue="1" operator="greaterThan">
      <formula>13</formula>
    </cfRule>
    <cfRule type="cellIs" dxfId="78" priority="39" stopIfTrue="1" operator="greaterThan">
      <formula>13</formula>
    </cfRule>
    <cfRule type="cellIs" dxfId="77" priority="40" stopIfTrue="1" operator="equal">
      <formula>14</formula>
    </cfRule>
  </conditionalFormatting>
  <conditionalFormatting sqref="H21:H54">
    <cfRule type="cellIs" dxfId="76" priority="34" operator="greaterThan">
      <formula>18</formula>
    </cfRule>
    <cfRule type="cellIs" dxfId="75" priority="35" stopIfTrue="1" operator="greaterThan">
      <formula>18</formula>
    </cfRule>
  </conditionalFormatting>
  <conditionalFormatting sqref="I5:I54">
    <cfRule type="cellIs" dxfId="74" priority="32" operator="lessThan">
      <formula>3</formula>
    </cfRule>
    <cfRule type="cellIs" dxfId="73" priority="33" operator="greaterThan">
      <formula>44</formula>
    </cfRule>
  </conditionalFormatting>
  <conditionalFormatting sqref="H5:H54">
    <cfRule type="cellIs" dxfId="72" priority="30" operator="lessThan">
      <formula>4</formula>
    </cfRule>
    <cfRule type="cellIs" dxfId="71" priority="31" operator="lessThan">
      <formula>3</formula>
    </cfRule>
  </conditionalFormatting>
  <conditionalFormatting sqref="E43:E44">
    <cfRule type="cellIs" dxfId="70" priority="29" stopIfTrue="1" operator="lessThan">
      <formula>5</formula>
    </cfRule>
  </conditionalFormatting>
  <conditionalFormatting sqref="F59:F107 E59:E98 E105:E108">
    <cfRule type="cellIs" dxfId="68" priority="27" stopIfTrue="1" operator="lessThanOrEqual">
      <formula>8</formula>
    </cfRule>
  </conditionalFormatting>
  <conditionalFormatting sqref="G59:G108 G113:G162">
    <cfRule type="cellIs" priority="25" stopIfTrue="1" operator="greaterThanOrEqual">
      <formula>9</formula>
    </cfRule>
  </conditionalFormatting>
  <conditionalFormatting sqref="I113:I162">
    <cfRule type="cellIs" dxfId="66" priority="23" operator="greaterThan">
      <formula>44</formula>
    </cfRule>
    <cfRule type="cellIs" dxfId="65" priority="24" stopIfTrue="1" operator="lessThan">
      <formula>4</formula>
    </cfRule>
  </conditionalFormatting>
  <conditionalFormatting sqref="H128:H162">
    <cfRule type="cellIs" dxfId="64" priority="22" stopIfTrue="1" operator="greaterThanOrEqual">
      <formula>19</formula>
    </cfRule>
  </conditionalFormatting>
  <conditionalFormatting sqref="H113:H162">
    <cfRule type="cellIs" dxfId="63" priority="21" stopIfTrue="1" operator="greaterThanOrEqual">
      <formula>14</formula>
    </cfRule>
  </conditionalFormatting>
  <conditionalFormatting sqref="D59:D108">
    <cfRule type="cellIs" dxfId="61" priority="19" stopIfTrue="1" operator="equal">
      <formula>10</formula>
    </cfRule>
  </conditionalFormatting>
  <conditionalFormatting sqref="H113:H162">
    <cfRule type="cellIs" dxfId="60" priority="15" operator="lessThan">
      <formula>4</formula>
    </cfRule>
  </conditionalFormatting>
  <conditionalFormatting sqref="E124:E132 E151:E152">
    <cfRule type="cellIs" dxfId="56" priority="11" stopIfTrue="1" operator="lessThan">
      <formula>5</formula>
    </cfRule>
  </conditionalFormatting>
  <conditionalFormatting sqref="F113:F161 E113:E152 E159:E162">
    <cfRule type="cellIs" dxfId="55" priority="10" stopIfTrue="1" operator="lessThanOrEqual">
      <formula>8</formula>
    </cfRule>
  </conditionalFormatting>
  <conditionalFormatting sqref="D113:D162">
    <cfRule type="cellIs" dxfId="54" priority="2" operator="lessThan">
      <formula>5</formula>
    </cfRule>
    <cfRule type="cellIs" dxfId="53" priority="9" stopIfTrue="1" operator="equal">
      <formula>10</formula>
    </cfRule>
  </conditionalFormatting>
  <conditionalFormatting sqref="H59:H108">
    <cfRule type="cellIs" dxfId="52" priority="3" operator="lessThan">
      <formula>4</formula>
    </cfRule>
    <cfRule type="cellIs" dxfId="51" priority="6" operator="lessThan">
      <formula>2</formula>
    </cfRule>
    <cfRule type="cellIs" dxfId="50" priority="8" operator="greaterThan">
      <formula>17</formula>
    </cfRule>
  </conditionalFormatting>
  <conditionalFormatting sqref="H25:H54">
    <cfRule type="cellIs" dxfId="49" priority="7" operator="greaterThan">
      <formula>13</formula>
    </cfRule>
  </conditionalFormatting>
  <conditionalFormatting sqref="I59:I108">
    <cfRule type="cellIs" dxfId="48" priority="4" operator="lessThan">
      <formula>4</formula>
    </cfRule>
    <cfRule type="cellIs" dxfId="47" priority="5" operator="greaterThan">
      <formula>45</formula>
    </cfRule>
  </conditionalFormatting>
  <conditionalFormatting sqref="G5:G54">
    <cfRule type="cellIs" dxfId="46" priority="1" stopIfTrue="1" operator="lessThan">
      <formula>7.5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N13" sqref="N13"/>
    </sheetView>
  </sheetViews>
  <sheetFormatPr defaultRowHeight="15" x14ac:dyDescent="0.25"/>
  <cols>
    <col min="3" max="3" width="13.28515625" bestFit="1" customWidth="1"/>
    <col min="7" max="7" width="0" hidden="1" customWidth="1"/>
  </cols>
  <sheetData>
    <row r="1" spans="1:10" ht="22.5" x14ac:dyDescent="0.3">
      <c r="A1" s="1"/>
      <c r="B1" s="1"/>
      <c r="C1" s="144" t="s">
        <v>145</v>
      </c>
      <c r="D1" s="144"/>
      <c r="E1" s="144"/>
      <c r="F1" s="144"/>
      <c r="G1" s="144"/>
      <c r="H1" s="144"/>
      <c r="I1" s="144"/>
      <c r="J1" s="91"/>
    </row>
    <row r="2" spans="1:10" ht="18" x14ac:dyDescent="0.25">
      <c r="A2" s="4"/>
      <c r="B2" s="4"/>
      <c r="C2" s="118" t="s">
        <v>146</v>
      </c>
      <c r="D2" s="118"/>
      <c r="E2" s="118"/>
      <c r="F2" s="118"/>
      <c r="G2" s="118"/>
      <c r="H2" s="118"/>
      <c r="I2" s="4"/>
      <c r="J2" s="91"/>
    </row>
    <row r="3" spans="1:10" ht="15" customHeight="1" x14ac:dyDescent="0.25">
      <c r="A3" s="134" t="s">
        <v>1</v>
      </c>
      <c r="B3" s="136" t="s">
        <v>2</v>
      </c>
      <c r="C3" s="138" t="s">
        <v>3</v>
      </c>
      <c r="D3" s="140" t="s">
        <v>138</v>
      </c>
      <c r="E3" s="141"/>
      <c r="F3" s="141"/>
      <c r="G3" s="141"/>
      <c r="H3" s="142" t="s">
        <v>139</v>
      </c>
      <c r="I3" s="128" t="s">
        <v>6</v>
      </c>
      <c r="J3" s="128"/>
    </row>
    <row r="4" spans="1:10" ht="15" customHeight="1" x14ac:dyDescent="0.25">
      <c r="A4" s="135"/>
      <c r="B4" s="137"/>
      <c r="C4" s="139"/>
      <c r="D4" s="92" t="s">
        <v>140</v>
      </c>
      <c r="E4" s="92" t="s">
        <v>141</v>
      </c>
      <c r="F4" s="92" t="s">
        <v>142</v>
      </c>
      <c r="G4" s="92" t="s">
        <v>143</v>
      </c>
      <c r="H4" s="143"/>
      <c r="I4" s="93" t="s">
        <v>10</v>
      </c>
      <c r="J4" s="94" t="s">
        <v>11</v>
      </c>
    </row>
    <row r="5" spans="1:10" ht="17.25" customHeight="1" x14ac:dyDescent="0.25">
      <c r="A5" s="129" t="s">
        <v>144</v>
      </c>
      <c r="B5" s="8" t="s">
        <v>13</v>
      </c>
      <c r="C5" s="9" t="s">
        <v>14</v>
      </c>
      <c r="D5" s="10">
        <f>[1]W4!G5</f>
        <v>9.8000000000000007</v>
      </c>
      <c r="E5" s="10">
        <f>[1]W4!G59</f>
        <v>10</v>
      </c>
      <c r="F5" s="10">
        <f>[1]W4!G113</f>
        <v>10</v>
      </c>
      <c r="G5" s="10"/>
      <c r="H5" s="12">
        <f t="shared" ref="H5:H54" si="0" xml:space="preserve"> ROUND(AVERAGE(D5:G5),1)</f>
        <v>9.9</v>
      </c>
      <c r="I5" s="13">
        <f>RANK(H5,$H$5:$H$24)</f>
        <v>1</v>
      </c>
      <c r="J5" s="13">
        <f t="shared" ref="J5:J54" si="1">RANK(H5,$H$5:$H$54)</f>
        <v>1</v>
      </c>
    </row>
    <row r="6" spans="1:10" ht="17.25" customHeight="1" x14ac:dyDescent="0.25">
      <c r="A6" s="129"/>
      <c r="B6" s="14" t="s">
        <v>15</v>
      </c>
      <c r="C6" s="15" t="s">
        <v>16</v>
      </c>
      <c r="D6" s="10">
        <f>[1]W4!G6</f>
        <v>9.6999999999999993</v>
      </c>
      <c r="E6" s="10">
        <f>[1]W4!G60</f>
        <v>9.3000000000000007</v>
      </c>
      <c r="F6" s="10">
        <f>[1]W4!G114</f>
        <v>9.3000000000000007</v>
      </c>
      <c r="G6" s="10"/>
      <c r="H6" s="12">
        <f t="shared" si="0"/>
        <v>9.4</v>
      </c>
      <c r="I6" s="13">
        <f t="shared" ref="I6:I24" si="2">RANK(H6,$H$5:$H$24)</f>
        <v>8</v>
      </c>
      <c r="J6" s="13">
        <f t="shared" si="1"/>
        <v>9</v>
      </c>
    </row>
    <row r="7" spans="1:10" ht="17.25" customHeight="1" x14ac:dyDescent="0.25">
      <c r="A7" s="129"/>
      <c r="B7" s="14" t="s">
        <v>17</v>
      </c>
      <c r="C7" s="15" t="s">
        <v>18</v>
      </c>
      <c r="D7" s="10">
        <f>[1]W4!G7</f>
        <v>10</v>
      </c>
      <c r="E7" s="10">
        <f>[1]W4!G61</f>
        <v>9.3000000000000007</v>
      </c>
      <c r="F7" s="10">
        <f>[1]W4!G115</f>
        <v>9.8000000000000007</v>
      </c>
      <c r="G7" s="10"/>
      <c r="H7" s="12">
        <f t="shared" si="0"/>
        <v>9.6999999999999993</v>
      </c>
      <c r="I7" s="13">
        <f t="shared" si="2"/>
        <v>3</v>
      </c>
      <c r="J7" s="13">
        <f t="shared" si="1"/>
        <v>3</v>
      </c>
    </row>
    <row r="8" spans="1:10" ht="17.25" customHeight="1" x14ac:dyDescent="0.25">
      <c r="A8" s="129"/>
      <c r="B8" s="14" t="s">
        <v>19</v>
      </c>
      <c r="C8" s="15" t="s">
        <v>20</v>
      </c>
      <c r="D8" s="10">
        <f>[1]W4!G8</f>
        <v>9.5</v>
      </c>
      <c r="E8" s="10">
        <f>[1]W4!G62</f>
        <v>9.3000000000000007</v>
      </c>
      <c r="F8" s="10">
        <f>[1]W4!G116</f>
        <v>9.3000000000000007</v>
      </c>
      <c r="G8" s="10"/>
      <c r="H8" s="12">
        <f t="shared" si="0"/>
        <v>9.4</v>
      </c>
      <c r="I8" s="13">
        <f t="shared" si="2"/>
        <v>8</v>
      </c>
      <c r="J8" s="13">
        <f t="shared" si="1"/>
        <v>9</v>
      </c>
    </row>
    <row r="9" spans="1:10" ht="17.25" customHeight="1" x14ac:dyDescent="0.25">
      <c r="A9" s="129"/>
      <c r="B9" s="14" t="s">
        <v>21</v>
      </c>
      <c r="C9" s="15" t="s">
        <v>22</v>
      </c>
      <c r="D9" s="10">
        <f>[1]W4!G9</f>
        <v>10</v>
      </c>
      <c r="E9" s="10">
        <f>[1]W4!G63</f>
        <v>9.5</v>
      </c>
      <c r="F9" s="10">
        <f>[1]W4!G117</f>
        <v>9.5</v>
      </c>
      <c r="G9" s="10"/>
      <c r="H9" s="12">
        <f t="shared" si="0"/>
        <v>9.6999999999999993</v>
      </c>
      <c r="I9" s="13">
        <f t="shared" si="2"/>
        <v>3</v>
      </c>
      <c r="J9" s="13">
        <f t="shared" si="1"/>
        <v>3</v>
      </c>
    </row>
    <row r="10" spans="1:10" ht="17.25" customHeight="1" x14ac:dyDescent="0.25">
      <c r="A10" s="129"/>
      <c r="B10" s="14" t="s">
        <v>23</v>
      </c>
      <c r="C10" s="15" t="s">
        <v>24</v>
      </c>
      <c r="D10" s="10">
        <f>[1]W4!G10</f>
        <v>9.8000000000000007</v>
      </c>
      <c r="E10" s="10">
        <f>[1]W4!G64</f>
        <v>9.8000000000000007</v>
      </c>
      <c r="F10" s="10">
        <f>[1]W4!G118</f>
        <v>9.3000000000000007</v>
      </c>
      <c r="G10" s="10"/>
      <c r="H10" s="12">
        <f t="shared" si="0"/>
        <v>9.6</v>
      </c>
      <c r="I10" s="13">
        <f t="shared" si="2"/>
        <v>7</v>
      </c>
      <c r="J10" s="13">
        <f t="shared" si="1"/>
        <v>7</v>
      </c>
    </row>
    <row r="11" spans="1:10" ht="17.25" customHeight="1" x14ac:dyDescent="0.25">
      <c r="A11" s="129"/>
      <c r="B11" s="14" t="s">
        <v>25</v>
      </c>
      <c r="C11" s="15" t="s">
        <v>26</v>
      </c>
      <c r="D11" s="10">
        <f>[1]W4!G11</f>
        <v>9.5</v>
      </c>
      <c r="E11" s="10">
        <f>[1]W4!G65</f>
        <v>10</v>
      </c>
      <c r="F11" s="10">
        <f>[1]W4!G119</f>
        <v>9.6999999999999993</v>
      </c>
      <c r="G11" s="10"/>
      <c r="H11" s="12">
        <f t="shared" si="0"/>
        <v>9.6999999999999993</v>
      </c>
      <c r="I11" s="13">
        <f t="shared" si="2"/>
        <v>3</v>
      </c>
      <c r="J11" s="13">
        <f t="shared" si="1"/>
        <v>3</v>
      </c>
    </row>
    <row r="12" spans="1:10" ht="17.25" customHeight="1" x14ac:dyDescent="0.25">
      <c r="A12" s="129"/>
      <c r="B12" s="14" t="s">
        <v>27</v>
      </c>
      <c r="C12" s="15" t="s">
        <v>28</v>
      </c>
      <c r="D12" s="10">
        <f>[1]W4!G12</f>
        <v>8.5</v>
      </c>
      <c r="E12" s="10">
        <f>[1]W4!G66</f>
        <v>9.3000000000000007</v>
      </c>
      <c r="F12" s="10">
        <f>[1]W4!G120</f>
        <v>8.8000000000000007</v>
      </c>
      <c r="G12" s="10"/>
      <c r="H12" s="12">
        <f t="shared" si="0"/>
        <v>8.9</v>
      </c>
      <c r="I12" s="13">
        <f t="shared" si="2"/>
        <v>16</v>
      </c>
      <c r="J12" s="13">
        <f t="shared" si="1"/>
        <v>28</v>
      </c>
    </row>
    <row r="13" spans="1:10" ht="17.25" customHeight="1" x14ac:dyDescent="0.25">
      <c r="A13" s="129"/>
      <c r="B13" s="14" t="s">
        <v>29</v>
      </c>
      <c r="C13" s="15" t="s">
        <v>30</v>
      </c>
      <c r="D13" s="10">
        <f>[1]W4!G13</f>
        <v>8.6999999999999993</v>
      </c>
      <c r="E13" s="10">
        <f>[1]W4!G67</f>
        <v>9.8000000000000007</v>
      </c>
      <c r="F13" s="10">
        <f>[1]W4!G121</f>
        <v>9.8000000000000007</v>
      </c>
      <c r="G13" s="10"/>
      <c r="H13" s="12">
        <f t="shared" si="0"/>
        <v>9.4</v>
      </c>
      <c r="I13" s="13">
        <f t="shared" si="2"/>
        <v>8</v>
      </c>
      <c r="J13" s="13">
        <f t="shared" si="1"/>
        <v>9</v>
      </c>
    </row>
    <row r="14" spans="1:10" ht="17.25" customHeight="1" x14ac:dyDescent="0.25">
      <c r="A14" s="129"/>
      <c r="B14" s="14" t="s">
        <v>31</v>
      </c>
      <c r="C14" s="15" t="s">
        <v>32</v>
      </c>
      <c r="D14" s="10">
        <f>[1]W4!G14</f>
        <v>9.3000000000000007</v>
      </c>
      <c r="E14" s="10">
        <f>[1]W4!G68</f>
        <v>10</v>
      </c>
      <c r="F14" s="10">
        <f>[1]W4!G122</f>
        <v>9.6999999999999993</v>
      </c>
      <c r="G14" s="10"/>
      <c r="H14" s="12">
        <f t="shared" si="0"/>
        <v>9.6999999999999993</v>
      </c>
      <c r="I14" s="13">
        <f t="shared" si="2"/>
        <v>3</v>
      </c>
      <c r="J14" s="13">
        <f t="shared" si="1"/>
        <v>3</v>
      </c>
    </row>
    <row r="15" spans="1:10" ht="17.25" customHeight="1" x14ac:dyDescent="0.25">
      <c r="A15" s="129"/>
      <c r="B15" s="14" t="s">
        <v>33</v>
      </c>
      <c r="C15" s="15" t="s">
        <v>34</v>
      </c>
      <c r="D15" s="10">
        <f>[1]W4!G15</f>
        <v>9.8000000000000007</v>
      </c>
      <c r="E15" s="10">
        <f>[1]W4!G69</f>
        <v>9.6999999999999993</v>
      </c>
      <c r="F15" s="10">
        <f>[1]W4!G123</f>
        <v>10</v>
      </c>
      <c r="G15" s="10"/>
      <c r="H15" s="12">
        <f t="shared" si="0"/>
        <v>9.8000000000000007</v>
      </c>
      <c r="I15" s="13">
        <f t="shared" si="2"/>
        <v>2</v>
      </c>
      <c r="J15" s="13">
        <f t="shared" si="1"/>
        <v>2</v>
      </c>
    </row>
    <row r="16" spans="1:10" ht="17.25" customHeight="1" x14ac:dyDescent="0.25">
      <c r="A16" s="129"/>
      <c r="B16" s="14" t="s">
        <v>35</v>
      </c>
      <c r="C16" s="15" t="s">
        <v>36</v>
      </c>
      <c r="D16" s="10">
        <f>[1]W4!G16</f>
        <v>7.3</v>
      </c>
      <c r="E16" s="10">
        <f>[1]W4!G70</f>
        <v>9</v>
      </c>
      <c r="F16" s="10">
        <f>[1]W4!G124</f>
        <v>9.1999999999999993</v>
      </c>
      <c r="G16" s="10"/>
      <c r="H16" s="12">
        <f t="shared" si="0"/>
        <v>8.5</v>
      </c>
      <c r="I16" s="13">
        <f t="shared" si="2"/>
        <v>19</v>
      </c>
      <c r="J16" s="13">
        <f t="shared" si="1"/>
        <v>45</v>
      </c>
    </row>
    <row r="17" spans="1:10" ht="17.25" customHeight="1" x14ac:dyDescent="0.25">
      <c r="A17" s="129"/>
      <c r="B17" s="14" t="s">
        <v>37</v>
      </c>
      <c r="C17" s="15" t="s">
        <v>38</v>
      </c>
      <c r="D17" s="10">
        <f>[1]W4!G17</f>
        <v>7.7</v>
      </c>
      <c r="E17" s="10">
        <f>[1]W4!G71</f>
        <v>9.1999999999999993</v>
      </c>
      <c r="F17" s="10">
        <f>[1]W4!G125</f>
        <v>8.3000000000000007</v>
      </c>
      <c r="G17" s="10"/>
      <c r="H17" s="12">
        <f t="shared" si="0"/>
        <v>8.4</v>
      </c>
      <c r="I17" s="13">
        <f t="shared" si="2"/>
        <v>20</v>
      </c>
      <c r="J17" s="13">
        <f t="shared" si="1"/>
        <v>46</v>
      </c>
    </row>
    <row r="18" spans="1:10" ht="17.25" customHeight="1" x14ac:dyDescent="0.25">
      <c r="A18" s="129"/>
      <c r="B18" s="14" t="s">
        <v>39</v>
      </c>
      <c r="C18" s="15" t="s">
        <v>40</v>
      </c>
      <c r="D18" s="10">
        <f>[1]W4!G18</f>
        <v>8.8000000000000007</v>
      </c>
      <c r="E18" s="10">
        <f>[1]W4!G72</f>
        <v>9.3000000000000007</v>
      </c>
      <c r="F18" s="10">
        <f>[1]W4!G126</f>
        <v>9.1999999999999993</v>
      </c>
      <c r="G18" s="10"/>
      <c r="H18" s="12">
        <f t="shared" si="0"/>
        <v>9.1</v>
      </c>
      <c r="I18" s="13">
        <f t="shared" si="2"/>
        <v>15</v>
      </c>
      <c r="J18" s="13">
        <f t="shared" si="1"/>
        <v>18</v>
      </c>
    </row>
    <row r="19" spans="1:10" ht="17.25" customHeight="1" x14ac:dyDescent="0.25">
      <c r="A19" s="129"/>
      <c r="B19" s="14" t="s">
        <v>41</v>
      </c>
      <c r="C19" s="15" t="s">
        <v>42</v>
      </c>
      <c r="D19" s="10">
        <f>[1]W4!G19</f>
        <v>9.5</v>
      </c>
      <c r="E19" s="10">
        <f>[1]W4!G73</f>
        <v>9.3000000000000007</v>
      </c>
      <c r="F19" s="10">
        <f>[1]W4!G127</f>
        <v>9.1999999999999993</v>
      </c>
      <c r="G19" s="10"/>
      <c r="H19" s="17">
        <f t="shared" si="0"/>
        <v>9.3000000000000007</v>
      </c>
      <c r="I19" s="13">
        <f t="shared" si="2"/>
        <v>11</v>
      </c>
      <c r="J19" s="18">
        <f t="shared" si="1"/>
        <v>12</v>
      </c>
    </row>
    <row r="20" spans="1:10" ht="17.25" customHeight="1" x14ac:dyDescent="0.25">
      <c r="A20" s="129"/>
      <c r="B20" s="14" t="s">
        <v>43</v>
      </c>
      <c r="C20" s="19" t="s">
        <v>44</v>
      </c>
      <c r="D20" s="10">
        <f>[1]W4!G20</f>
        <v>8.6999999999999993</v>
      </c>
      <c r="E20" s="10">
        <f>[1]W4!G74</f>
        <v>9.5</v>
      </c>
      <c r="F20" s="10">
        <f>[1]W4!G128</f>
        <v>9.5</v>
      </c>
      <c r="G20" s="10"/>
      <c r="H20" s="12">
        <f t="shared" si="0"/>
        <v>9.1999999999999993</v>
      </c>
      <c r="I20" s="13">
        <f t="shared" si="2"/>
        <v>12</v>
      </c>
      <c r="J20" s="21">
        <f t="shared" si="1"/>
        <v>14</v>
      </c>
    </row>
    <row r="21" spans="1:10" ht="17.25" customHeight="1" x14ac:dyDescent="0.25">
      <c r="A21" s="129"/>
      <c r="B21" s="14" t="s">
        <v>45</v>
      </c>
      <c r="C21" s="15" t="s">
        <v>46</v>
      </c>
      <c r="D21" s="10">
        <f>[1]W4!G21</f>
        <v>9.1999999999999993</v>
      </c>
      <c r="E21" s="10">
        <f>[1]W4!G75</f>
        <v>9.3000000000000007</v>
      </c>
      <c r="F21" s="10">
        <f>[1]W4!G129</f>
        <v>9</v>
      </c>
      <c r="G21" s="10"/>
      <c r="H21" s="12">
        <f t="shared" si="0"/>
        <v>9.1999999999999993</v>
      </c>
      <c r="I21" s="13">
        <f t="shared" si="2"/>
        <v>12</v>
      </c>
      <c r="J21" s="18">
        <f t="shared" si="1"/>
        <v>14</v>
      </c>
    </row>
    <row r="22" spans="1:10" ht="17.25" customHeight="1" x14ac:dyDescent="0.25">
      <c r="A22" s="129"/>
      <c r="B22" s="14" t="s">
        <v>47</v>
      </c>
      <c r="C22" s="15" t="s">
        <v>48</v>
      </c>
      <c r="D22" s="10">
        <f>[1]W4!G22</f>
        <v>9</v>
      </c>
      <c r="E22" s="10">
        <f>[1]W4!G76</f>
        <v>8.8000000000000007</v>
      </c>
      <c r="F22" s="10">
        <f>[1]W4!G130</f>
        <v>9.8000000000000007</v>
      </c>
      <c r="G22" s="10"/>
      <c r="H22" s="12">
        <f t="shared" si="0"/>
        <v>9.1999999999999993</v>
      </c>
      <c r="I22" s="13">
        <f t="shared" si="2"/>
        <v>12</v>
      </c>
      <c r="J22" s="18">
        <f t="shared" si="1"/>
        <v>14</v>
      </c>
    </row>
    <row r="23" spans="1:10" ht="17.25" customHeight="1" x14ac:dyDescent="0.25">
      <c r="A23" s="129"/>
      <c r="B23" s="14" t="s">
        <v>49</v>
      </c>
      <c r="C23" s="15" t="s">
        <v>50</v>
      </c>
      <c r="D23" s="10">
        <f>[1]W4!G23</f>
        <v>7.7</v>
      </c>
      <c r="E23" s="10">
        <f>[1]W4!G77</f>
        <v>9.5</v>
      </c>
      <c r="F23" s="10">
        <f>[1]W4!G131</f>
        <v>9.1999999999999993</v>
      </c>
      <c r="G23" s="10"/>
      <c r="H23" s="12">
        <f t="shared" si="0"/>
        <v>8.8000000000000007</v>
      </c>
      <c r="I23" s="13">
        <f t="shared" si="2"/>
        <v>17</v>
      </c>
      <c r="J23" s="18">
        <f t="shared" si="1"/>
        <v>33</v>
      </c>
    </row>
    <row r="24" spans="1:10" ht="18" customHeight="1" thickBot="1" x14ac:dyDescent="0.3">
      <c r="A24" s="129"/>
      <c r="B24" s="22" t="s">
        <v>51</v>
      </c>
      <c r="C24" s="23" t="s">
        <v>52</v>
      </c>
      <c r="D24" s="24">
        <f>[1]W4!G24</f>
        <v>8</v>
      </c>
      <c r="E24" s="24">
        <f>[1]W4!G78</f>
        <v>9.1999999999999993</v>
      </c>
      <c r="F24" s="24">
        <f>[1]W4!G132</f>
        <v>9.3000000000000007</v>
      </c>
      <c r="G24" s="24"/>
      <c r="H24" s="25">
        <f t="shared" si="0"/>
        <v>8.8000000000000007</v>
      </c>
      <c r="I24" s="26">
        <f t="shared" si="2"/>
        <v>17</v>
      </c>
      <c r="J24" s="26">
        <f t="shared" si="1"/>
        <v>33</v>
      </c>
    </row>
    <row r="25" spans="1:10" ht="17.25" customHeight="1" x14ac:dyDescent="0.25">
      <c r="A25" s="129"/>
      <c r="B25" s="27" t="s">
        <v>53</v>
      </c>
      <c r="C25" s="28" t="s">
        <v>54</v>
      </c>
      <c r="D25" s="10">
        <f>[1]W4!G25</f>
        <v>7.8</v>
      </c>
      <c r="E25" s="10">
        <f>[1]W4!G79</f>
        <v>9.1999999999999993</v>
      </c>
      <c r="F25" s="10">
        <f>[1]W4!G133</f>
        <v>9</v>
      </c>
      <c r="G25" s="10"/>
      <c r="H25" s="12">
        <f t="shared" si="0"/>
        <v>8.6999999999999993</v>
      </c>
      <c r="I25" s="13">
        <f>RANK(H25,$H$25:$H$39)</f>
        <v>12</v>
      </c>
      <c r="J25" s="13">
        <f t="shared" si="1"/>
        <v>38</v>
      </c>
    </row>
    <row r="26" spans="1:10" ht="17.25" customHeight="1" x14ac:dyDescent="0.25">
      <c r="A26" s="129"/>
      <c r="B26" s="29" t="s">
        <v>55</v>
      </c>
      <c r="C26" s="30" t="s">
        <v>56</v>
      </c>
      <c r="D26" s="10">
        <f>[1]W4!G26</f>
        <v>8.8000000000000007</v>
      </c>
      <c r="E26" s="10">
        <f>[1]W4!G80</f>
        <v>9.1999999999999993</v>
      </c>
      <c r="F26" s="10">
        <f>[1]W4!G134</f>
        <v>9.3000000000000007</v>
      </c>
      <c r="G26" s="10"/>
      <c r="H26" s="12">
        <f t="shared" si="0"/>
        <v>9.1</v>
      </c>
      <c r="I26" s="13">
        <f t="shared" ref="I26:I39" si="3">RANK(H26,$H$25:$H$39)</f>
        <v>4</v>
      </c>
      <c r="J26" s="13">
        <f t="shared" si="1"/>
        <v>18</v>
      </c>
    </row>
    <row r="27" spans="1:10" ht="17.25" customHeight="1" x14ac:dyDescent="0.25">
      <c r="A27" s="129"/>
      <c r="B27" s="29" t="s">
        <v>57</v>
      </c>
      <c r="C27" s="31" t="s">
        <v>58</v>
      </c>
      <c r="D27" s="10">
        <f>[1]W4!G27</f>
        <v>8.5</v>
      </c>
      <c r="E27" s="10">
        <f>[1]W4!G81</f>
        <v>8.6999999999999993</v>
      </c>
      <c r="F27" s="10">
        <f>[1]W4!G135</f>
        <v>8.8000000000000007</v>
      </c>
      <c r="G27" s="10"/>
      <c r="H27" s="12">
        <f t="shared" si="0"/>
        <v>8.6999999999999993</v>
      </c>
      <c r="I27" s="13">
        <f t="shared" si="3"/>
        <v>12</v>
      </c>
      <c r="J27" s="13">
        <f t="shared" si="1"/>
        <v>38</v>
      </c>
    </row>
    <row r="28" spans="1:10" ht="17.25" customHeight="1" x14ac:dyDescent="0.25">
      <c r="A28" s="129"/>
      <c r="B28" s="29" t="s">
        <v>59</v>
      </c>
      <c r="C28" s="31" t="s">
        <v>60</v>
      </c>
      <c r="D28" s="10">
        <f>[1]W4!G28</f>
        <v>9</v>
      </c>
      <c r="E28" s="10">
        <f>[1]W4!G82</f>
        <v>9.1999999999999993</v>
      </c>
      <c r="F28" s="10">
        <f>[1]W4!G136</f>
        <v>9</v>
      </c>
      <c r="G28" s="10"/>
      <c r="H28" s="12">
        <f t="shared" si="0"/>
        <v>9.1</v>
      </c>
      <c r="I28" s="13">
        <f t="shared" si="3"/>
        <v>4</v>
      </c>
      <c r="J28" s="13">
        <f t="shared" si="1"/>
        <v>18</v>
      </c>
    </row>
    <row r="29" spans="1:10" ht="18" customHeight="1" thickBot="1" x14ac:dyDescent="0.3">
      <c r="A29" s="130"/>
      <c r="B29" s="32" t="s">
        <v>61</v>
      </c>
      <c r="C29" s="33" t="s">
        <v>62</v>
      </c>
      <c r="D29" s="24">
        <f>[1]W4!G29</f>
        <v>8.5</v>
      </c>
      <c r="E29" s="24">
        <f>[1]W4!G83</f>
        <v>9.6999999999999993</v>
      </c>
      <c r="F29" s="24">
        <f>[1]W4!G137</f>
        <v>8.1999999999999993</v>
      </c>
      <c r="G29" s="24"/>
      <c r="H29" s="25">
        <f t="shared" si="0"/>
        <v>8.8000000000000007</v>
      </c>
      <c r="I29" s="26">
        <f t="shared" si="3"/>
        <v>11</v>
      </c>
      <c r="J29" s="26">
        <f t="shared" si="1"/>
        <v>33</v>
      </c>
    </row>
    <row r="30" spans="1:10" ht="17.25" customHeight="1" x14ac:dyDescent="0.25">
      <c r="A30" s="131" t="s">
        <v>63</v>
      </c>
      <c r="B30" s="34" t="s">
        <v>64</v>
      </c>
      <c r="C30" s="35" t="s">
        <v>65</v>
      </c>
      <c r="D30" s="10">
        <f>[1]W4!G30</f>
        <v>9.1999999999999993</v>
      </c>
      <c r="E30" s="10">
        <f>[1]W4!G84</f>
        <v>9</v>
      </c>
      <c r="F30" s="10">
        <f>[1]W4!G138</f>
        <v>8</v>
      </c>
      <c r="G30" s="10"/>
      <c r="H30" s="95">
        <f t="shared" si="0"/>
        <v>8.6999999999999993</v>
      </c>
      <c r="I30" s="37">
        <f t="shared" si="3"/>
        <v>12</v>
      </c>
      <c r="J30" s="37">
        <f t="shared" si="1"/>
        <v>38</v>
      </c>
    </row>
    <row r="31" spans="1:10" ht="17.25" customHeight="1" x14ac:dyDescent="0.25">
      <c r="A31" s="132"/>
      <c r="B31" s="29" t="s">
        <v>66</v>
      </c>
      <c r="C31" s="30" t="s">
        <v>67</v>
      </c>
      <c r="D31" s="10">
        <f>[1]W4!G31</f>
        <v>8</v>
      </c>
      <c r="E31" s="10">
        <f>[1]W4!G85</f>
        <v>9.8000000000000007</v>
      </c>
      <c r="F31" s="10">
        <f>[1]W4!G139</f>
        <v>9.8000000000000007</v>
      </c>
      <c r="G31" s="10"/>
      <c r="H31" s="12">
        <f t="shared" si="0"/>
        <v>9.1999999999999993</v>
      </c>
      <c r="I31" s="13">
        <f t="shared" si="3"/>
        <v>3</v>
      </c>
      <c r="J31" s="13">
        <f t="shared" si="1"/>
        <v>14</v>
      </c>
    </row>
    <row r="32" spans="1:10" ht="17.25" customHeight="1" x14ac:dyDescent="0.25">
      <c r="A32" s="132"/>
      <c r="B32" s="29" t="s">
        <v>68</v>
      </c>
      <c r="C32" s="31" t="s">
        <v>69</v>
      </c>
      <c r="D32" s="10">
        <f>[1]W4!G32</f>
        <v>9</v>
      </c>
      <c r="E32" s="10">
        <f>[1]W4!G86</f>
        <v>8.8000000000000007</v>
      </c>
      <c r="F32" s="10">
        <f>[1]W4!G140</f>
        <v>8</v>
      </c>
      <c r="G32" s="10"/>
      <c r="H32" s="12">
        <f t="shared" si="0"/>
        <v>8.6</v>
      </c>
      <c r="I32" s="13">
        <f t="shared" si="3"/>
        <v>15</v>
      </c>
      <c r="J32" s="13">
        <f t="shared" si="1"/>
        <v>41</v>
      </c>
    </row>
    <row r="33" spans="1:10" ht="17.25" customHeight="1" x14ac:dyDescent="0.25">
      <c r="A33" s="132"/>
      <c r="B33" s="29" t="s">
        <v>70</v>
      </c>
      <c r="C33" s="31" t="s">
        <v>71</v>
      </c>
      <c r="D33" s="10">
        <f>[1]W4!G33</f>
        <v>8.6999999999999993</v>
      </c>
      <c r="E33" s="10">
        <f>[1]W4!G87</f>
        <v>9.3000000000000007</v>
      </c>
      <c r="F33" s="10">
        <f>[1]W4!G141</f>
        <v>9</v>
      </c>
      <c r="G33" s="10"/>
      <c r="H33" s="12">
        <f t="shared" si="0"/>
        <v>9</v>
      </c>
      <c r="I33" s="13">
        <f t="shared" si="3"/>
        <v>8</v>
      </c>
      <c r="J33" s="13">
        <f t="shared" si="1"/>
        <v>25</v>
      </c>
    </row>
    <row r="34" spans="1:10" ht="17.25" customHeight="1" x14ac:dyDescent="0.25">
      <c r="A34" s="132"/>
      <c r="B34" s="29" t="s">
        <v>72</v>
      </c>
      <c r="C34" s="38" t="s">
        <v>73</v>
      </c>
      <c r="D34" s="10">
        <f>[1]W4!G34</f>
        <v>9</v>
      </c>
      <c r="E34" s="10">
        <f>[1]W4!G88</f>
        <v>9.6999999999999993</v>
      </c>
      <c r="F34" s="10">
        <f>[1]W4!G142</f>
        <v>9.1999999999999993</v>
      </c>
      <c r="G34" s="10"/>
      <c r="H34" s="17">
        <f t="shared" si="0"/>
        <v>9.3000000000000007</v>
      </c>
      <c r="I34" s="13">
        <f t="shared" si="3"/>
        <v>2</v>
      </c>
      <c r="J34" s="18">
        <f t="shared" si="1"/>
        <v>12</v>
      </c>
    </row>
    <row r="35" spans="1:10" ht="17.25" customHeight="1" x14ac:dyDescent="0.25">
      <c r="A35" s="132"/>
      <c r="B35" s="29" t="s">
        <v>74</v>
      </c>
      <c r="C35" s="31" t="s">
        <v>75</v>
      </c>
      <c r="D35" s="10">
        <f>[1]W4!G35</f>
        <v>9.1999999999999993</v>
      </c>
      <c r="E35" s="10">
        <f>[1]W4!G89</f>
        <v>9.3000000000000007</v>
      </c>
      <c r="F35" s="10">
        <f>[1]W4!G143</f>
        <v>8.1999999999999993</v>
      </c>
      <c r="G35" s="10"/>
      <c r="H35" s="12">
        <f t="shared" si="0"/>
        <v>8.9</v>
      </c>
      <c r="I35" s="13">
        <f t="shared" si="3"/>
        <v>10</v>
      </c>
      <c r="J35" s="13">
        <f t="shared" si="1"/>
        <v>28</v>
      </c>
    </row>
    <row r="36" spans="1:10" ht="17.25" customHeight="1" x14ac:dyDescent="0.25">
      <c r="A36" s="132"/>
      <c r="B36" s="29" t="s">
        <v>76</v>
      </c>
      <c r="C36" s="30" t="s">
        <v>77</v>
      </c>
      <c r="D36" s="10">
        <f>[1]W4!G36</f>
        <v>8.3000000000000007</v>
      </c>
      <c r="E36" s="10">
        <f>[1]W4!G90</f>
        <v>9.6999999999999993</v>
      </c>
      <c r="F36" s="10">
        <f>[1]W4!G144</f>
        <v>9.1999999999999993</v>
      </c>
      <c r="G36" s="10"/>
      <c r="H36" s="12">
        <f t="shared" si="0"/>
        <v>9.1</v>
      </c>
      <c r="I36" s="13">
        <f t="shared" si="3"/>
        <v>4</v>
      </c>
      <c r="J36" s="13">
        <f t="shared" si="1"/>
        <v>18</v>
      </c>
    </row>
    <row r="37" spans="1:10" ht="17.25" customHeight="1" x14ac:dyDescent="0.25">
      <c r="A37" s="132"/>
      <c r="B37" s="29" t="s">
        <v>78</v>
      </c>
      <c r="C37" s="31" t="s">
        <v>79</v>
      </c>
      <c r="D37" s="10">
        <f>[1]W4!G37</f>
        <v>8.8000000000000007</v>
      </c>
      <c r="E37" s="10">
        <f>[1]W4!G91</f>
        <v>9.8000000000000007</v>
      </c>
      <c r="F37" s="10">
        <f>[1]W4!G145</f>
        <v>8.6999999999999993</v>
      </c>
      <c r="G37" s="10"/>
      <c r="H37" s="12">
        <f t="shared" si="0"/>
        <v>9.1</v>
      </c>
      <c r="I37" s="13">
        <f t="shared" si="3"/>
        <v>4</v>
      </c>
      <c r="J37" s="13">
        <f t="shared" si="1"/>
        <v>18</v>
      </c>
    </row>
    <row r="38" spans="1:10" ht="17.25" customHeight="1" x14ac:dyDescent="0.25">
      <c r="A38" s="132"/>
      <c r="B38" s="29" t="s">
        <v>80</v>
      </c>
      <c r="C38" s="31" t="s">
        <v>81</v>
      </c>
      <c r="D38" s="10">
        <f>[1]W4!G38</f>
        <v>8.3000000000000007</v>
      </c>
      <c r="E38" s="10">
        <f>[1]W4!G92</f>
        <v>9.8000000000000007</v>
      </c>
      <c r="F38" s="10">
        <f>[1]W4!G146</f>
        <v>9</v>
      </c>
      <c r="G38" s="10"/>
      <c r="H38" s="12">
        <f t="shared" si="0"/>
        <v>9</v>
      </c>
      <c r="I38" s="13">
        <f t="shared" si="3"/>
        <v>8</v>
      </c>
      <c r="J38" s="13">
        <f t="shared" si="1"/>
        <v>25</v>
      </c>
    </row>
    <row r="39" spans="1:10" ht="18" customHeight="1" thickBot="1" x14ac:dyDescent="0.3">
      <c r="A39" s="132"/>
      <c r="B39" s="32" t="s">
        <v>82</v>
      </c>
      <c r="C39" s="33" t="s">
        <v>83</v>
      </c>
      <c r="D39" s="24">
        <f>[1]W4!G39</f>
        <v>9.3000000000000007</v>
      </c>
      <c r="E39" s="24">
        <f>[1]W4!G93</f>
        <v>9.8000000000000007</v>
      </c>
      <c r="F39" s="24">
        <f>[1]W4!G147</f>
        <v>9.5</v>
      </c>
      <c r="G39" s="24"/>
      <c r="H39" s="25">
        <f t="shared" si="0"/>
        <v>9.5</v>
      </c>
      <c r="I39" s="26">
        <f t="shared" si="3"/>
        <v>1</v>
      </c>
      <c r="J39" s="26">
        <f t="shared" si="1"/>
        <v>8</v>
      </c>
    </row>
    <row r="40" spans="1:10" ht="17.25" customHeight="1" x14ac:dyDescent="0.25">
      <c r="A40" s="132"/>
      <c r="B40" s="42" t="s">
        <v>84</v>
      </c>
      <c r="C40" s="43" t="s">
        <v>85</v>
      </c>
      <c r="D40" s="10">
        <f>[1]W4!G40</f>
        <v>9.1999999999999993</v>
      </c>
      <c r="E40" s="10">
        <f>[1]W4!G94</f>
        <v>9.3000000000000007</v>
      </c>
      <c r="F40" s="10">
        <f>[1]W4!G148</f>
        <v>8.8000000000000007</v>
      </c>
      <c r="G40" s="10"/>
      <c r="H40" s="12">
        <f t="shared" si="0"/>
        <v>9.1</v>
      </c>
      <c r="I40" s="13">
        <f>RANK(H40,$H$40:$H$54)</f>
        <v>1</v>
      </c>
      <c r="J40" s="13">
        <f t="shared" si="1"/>
        <v>18</v>
      </c>
    </row>
    <row r="41" spans="1:10" ht="17.25" customHeight="1" x14ac:dyDescent="0.25">
      <c r="A41" s="132"/>
      <c r="B41" s="44" t="s">
        <v>86</v>
      </c>
      <c r="C41" s="45" t="s">
        <v>87</v>
      </c>
      <c r="D41" s="10">
        <f>[1]W4!G41</f>
        <v>8.5</v>
      </c>
      <c r="E41" s="10">
        <f>[1]W4!G95</f>
        <v>9.5</v>
      </c>
      <c r="F41" s="10">
        <f>[1]W4!G149</f>
        <v>8.8000000000000007</v>
      </c>
      <c r="G41" s="10"/>
      <c r="H41" s="12">
        <f t="shared" si="0"/>
        <v>8.9</v>
      </c>
      <c r="I41" s="13">
        <f t="shared" ref="I41:I54" si="4">RANK(H41,$H$40:$H$54)</f>
        <v>4</v>
      </c>
      <c r="J41" s="13">
        <f t="shared" si="1"/>
        <v>28</v>
      </c>
    </row>
    <row r="42" spans="1:10" ht="17.25" customHeight="1" x14ac:dyDescent="0.25">
      <c r="A42" s="132"/>
      <c r="B42" s="44" t="s">
        <v>88</v>
      </c>
      <c r="C42" s="45" t="s">
        <v>89</v>
      </c>
      <c r="D42" s="10">
        <f>[1]W4!G42</f>
        <v>9.1999999999999993</v>
      </c>
      <c r="E42" s="10">
        <f>[1]W4!G96</f>
        <v>8</v>
      </c>
      <c r="F42" s="10">
        <f>[1]W4!G150</f>
        <v>9.3000000000000007</v>
      </c>
      <c r="G42" s="10"/>
      <c r="H42" s="12">
        <f t="shared" si="0"/>
        <v>8.8000000000000007</v>
      </c>
      <c r="I42" s="13">
        <f t="shared" si="4"/>
        <v>7</v>
      </c>
      <c r="J42" s="13">
        <f t="shared" si="1"/>
        <v>33</v>
      </c>
    </row>
    <row r="43" spans="1:10" ht="17.25" customHeight="1" x14ac:dyDescent="0.25">
      <c r="A43" s="132"/>
      <c r="B43" s="44" t="s">
        <v>90</v>
      </c>
      <c r="C43" s="47" t="s">
        <v>91</v>
      </c>
      <c r="D43" s="10">
        <f>[1]W4!G43</f>
        <v>8.3000000000000007</v>
      </c>
      <c r="E43" s="10">
        <f>[1]W4!G97</f>
        <v>8</v>
      </c>
      <c r="F43" s="10">
        <f>[1]W4!G151</f>
        <v>6.3</v>
      </c>
      <c r="G43" s="10"/>
      <c r="H43" s="12">
        <f t="shared" si="0"/>
        <v>7.5</v>
      </c>
      <c r="I43" s="13">
        <f t="shared" si="4"/>
        <v>15</v>
      </c>
      <c r="J43" s="13">
        <f t="shared" si="1"/>
        <v>50</v>
      </c>
    </row>
    <row r="44" spans="1:10" ht="17.25" customHeight="1" x14ac:dyDescent="0.25">
      <c r="A44" s="132"/>
      <c r="B44" s="44" t="s">
        <v>92</v>
      </c>
      <c r="C44" s="45" t="s">
        <v>93</v>
      </c>
      <c r="D44" s="10">
        <f>[1]W4!G44</f>
        <v>8.1999999999999993</v>
      </c>
      <c r="E44" s="10">
        <f>[1]W4!G98</f>
        <v>8.8000000000000007</v>
      </c>
      <c r="F44" s="10">
        <f>[1]W4!G152</f>
        <v>8.6999999999999993</v>
      </c>
      <c r="G44" s="10"/>
      <c r="H44" s="12">
        <f t="shared" si="0"/>
        <v>8.6</v>
      </c>
      <c r="I44" s="13">
        <f t="shared" si="4"/>
        <v>9</v>
      </c>
      <c r="J44" s="13">
        <f t="shared" si="1"/>
        <v>41</v>
      </c>
    </row>
    <row r="45" spans="1:10" ht="17.25" customHeight="1" x14ac:dyDescent="0.25">
      <c r="A45" s="132"/>
      <c r="B45" s="44" t="s">
        <v>94</v>
      </c>
      <c r="C45" s="45" t="s">
        <v>95</v>
      </c>
      <c r="D45" s="10">
        <f>[1]W4!G45</f>
        <v>8</v>
      </c>
      <c r="E45" s="10">
        <f>[1]W4!G99</f>
        <v>9.6999999999999993</v>
      </c>
      <c r="F45" s="10">
        <f>[1]W4!G153</f>
        <v>8.1999999999999993</v>
      </c>
      <c r="G45" s="10"/>
      <c r="H45" s="12">
        <f t="shared" si="0"/>
        <v>8.6</v>
      </c>
      <c r="I45" s="13">
        <f t="shared" si="4"/>
        <v>9</v>
      </c>
      <c r="J45" s="13">
        <f t="shared" si="1"/>
        <v>41</v>
      </c>
    </row>
    <row r="46" spans="1:10" ht="17.25" customHeight="1" x14ac:dyDescent="0.25">
      <c r="A46" s="132"/>
      <c r="B46" s="44" t="s">
        <v>96</v>
      </c>
      <c r="C46" s="45" t="s">
        <v>97</v>
      </c>
      <c r="D46" s="10">
        <f>[1]W4!G46</f>
        <v>7.8</v>
      </c>
      <c r="E46" s="10">
        <f>[1]W4!G100</f>
        <v>9.3000000000000007</v>
      </c>
      <c r="F46" s="10">
        <f>[1]W4!G154</f>
        <v>7.8</v>
      </c>
      <c r="G46" s="10"/>
      <c r="H46" s="12">
        <f t="shared" si="0"/>
        <v>8.3000000000000007</v>
      </c>
      <c r="I46" s="13">
        <f t="shared" si="4"/>
        <v>12</v>
      </c>
      <c r="J46" s="13">
        <f t="shared" si="1"/>
        <v>47</v>
      </c>
    </row>
    <row r="47" spans="1:10" ht="17.25" customHeight="1" x14ac:dyDescent="0.25">
      <c r="A47" s="132"/>
      <c r="B47" s="44" t="s">
        <v>98</v>
      </c>
      <c r="C47" s="45" t="s">
        <v>99</v>
      </c>
      <c r="D47" s="10">
        <f>[1]W4!G47</f>
        <v>8.1999999999999993</v>
      </c>
      <c r="E47" s="10">
        <f>[1]W4!G101</f>
        <v>9</v>
      </c>
      <c r="F47" s="10">
        <f>[1]W4!G155</f>
        <v>7.7</v>
      </c>
      <c r="G47" s="10"/>
      <c r="H47" s="12">
        <f t="shared" si="0"/>
        <v>8.3000000000000007</v>
      </c>
      <c r="I47" s="13">
        <f t="shared" si="4"/>
        <v>12</v>
      </c>
      <c r="J47" s="13">
        <f t="shared" si="1"/>
        <v>47</v>
      </c>
    </row>
    <row r="48" spans="1:10" ht="17.25" customHeight="1" x14ac:dyDescent="0.25">
      <c r="A48" s="132"/>
      <c r="B48" s="44" t="s">
        <v>100</v>
      </c>
      <c r="C48" s="50" t="s">
        <v>101</v>
      </c>
      <c r="D48" s="10">
        <f>[1]W4!G48</f>
        <v>8.5</v>
      </c>
      <c r="E48" s="10">
        <f>[1]W4!G102</f>
        <v>9.5</v>
      </c>
      <c r="F48" s="10">
        <f>[1]W4!G156</f>
        <v>8.8000000000000007</v>
      </c>
      <c r="G48" s="10"/>
      <c r="H48" s="12">
        <f t="shared" si="0"/>
        <v>8.9</v>
      </c>
      <c r="I48" s="13">
        <f t="shared" si="4"/>
        <v>4</v>
      </c>
      <c r="J48" s="13">
        <f t="shared" si="1"/>
        <v>28</v>
      </c>
    </row>
    <row r="49" spans="1:10" ht="17.25" customHeight="1" x14ac:dyDescent="0.25">
      <c r="A49" s="132"/>
      <c r="B49" s="44" t="s">
        <v>102</v>
      </c>
      <c r="C49" s="45" t="s">
        <v>103</v>
      </c>
      <c r="D49" s="10">
        <f>[1]W4!G49</f>
        <v>7.7</v>
      </c>
      <c r="E49" s="10">
        <f>[1]W4!G103</f>
        <v>9.6999999999999993</v>
      </c>
      <c r="F49" s="10">
        <f>[1]W4!G157</f>
        <v>9.1999999999999993</v>
      </c>
      <c r="G49" s="10"/>
      <c r="H49" s="12">
        <f t="shared" si="0"/>
        <v>8.9</v>
      </c>
      <c r="I49" s="13">
        <f t="shared" si="4"/>
        <v>4</v>
      </c>
      <c r="J49" s="13">
        <f t="shared" si="1"/>
        <v>28</v>
      </c>
    </row>
    <row r="50" spans="1:10" ht="17.25" customHeight="1" x14ac:dyDescent="0.25">
      <c r="A50" s="132"/>
      <c r="B50" s="44" t="s">
        <v>104</v>
      </c>
      <c r="C50" s="45" t="s">
        <v>105</v>
      </c>
      <c r="D50" s="10">
        <f>[1]W4!G50</f>
        <v>8.3000000000000007</v>
      </c>
      <c r="E50" s="10">
        <f>[1]W4!G104</f>
        <v>10</v>
      </c>
      <c r="F50" s="10">
        <f>[1]W4!G158</f>
        <v>8.1999999999999993</v>
      </c>
      <c r="G50" s="10"/>
      <c r="H50" s="12">
        <f t="shared" si="0"/>
        <v>8.8000000000000007</v>
      </c>
      <c r="I50" s="13">
        <f t="shared" si="4"/>
        <v>7</v>
      </c>
      <c r="J50" s="13">
        <f t="shared" si="1"/>
        <v>33</v>
      </c>
    </row>
    <row r="51" spans="1:10" ht="17.25" customHeight="1" x14ac:dyDescent="0.25">
      <c r="A51" s="132"/>
      <c r="B51" s="44" t="s">
        <v>106</v>
      </c>
      <c r="C51" s="52" t="s">
        <v>107</v>
      </c>
      <c r="D51" s="10">
        <f>[1]W4!G51</f>
        <v>8.5</v>
      </c>
      <c r="E51" s="10">
        <f>[1]W4!G105</f>
        <v>9</v>
      </c>
      <c r="F51" s="10">
        <f>[1]W4!G159</f>
        <v>8.3000000000000007</v>
      </c>
      <c r="G51" s="10"/>
      <c r="H51" s="12">
        <f t="shared" si="0"/>
        <v>8.6</v>
      </c>
      <c r="I51" s="13">
        <f t="shared" si="4"/>
        <v>9</v>
      </c>
      <c r="J51" s="13">
        <f t="shared" si="1"/>
        <v>41</v>
      </c>
    </row>
    <row r="52" spans="1:10" ht="17.25" customHeight="1" x14ac:dyDescent="0.25">
      <c r="A52" s="132"/>
      <c r="B52" s="44" t="s">
        <v>108</v>
      </c>
      <c r="C52" s="45" t="s">
        <v>109</v>
      </c>
      <c r="D52" s="10">
        <f>[1]W4!G52</f>
        <v>8.5</v>
      </c>
      <c r="E52" s="10">
        <f>[1]W4!G106</f>
        <v>9.8000000000000007</v>
      </c>
      <c r="F52" s="10">
        <f>[1]W4!G160</f>
        <v>8.6999999999999993</v>
      </c>
      <c r="G52" s="10"/>
      <c r="H52" s="12">
        <f t="shared" si="0"/>
        <v>9</v>
      </c>
      <c r="I52" s="13">
        <f t="shared" si="4"/>
        <v>3</v>
      </c>
      <c r="J52" s="13">
        <f t="shared" si="1"/>
        <v>25</v>
      </c>
    </row>
    <row r="53" spans="1:10" ht="17.25" customHeight="1" x14ac:dyDescent="0.25">
      <c r="A53" s="132"/>
      <c r="B53" s="44" t="s">
        <v>110</v>
      </c>
      <c r="C53" s="45" t="s">
        <v>111</v>
      </c>
      <c r="D53" s="10">
        <f>[1]W4!G53</f>
        <v>9</v>
      </c>
      <c r="E53" s="10">
        <f>[1]W4!G107</f>
        <v>9.3000000000000007</v>
      </c>
      <c r="F53" s="10">
        <f>[1]W4!G161</f>
        <v>9</v>
      </c>
      <c r="G53" s="10"/>
      <c r="H53" s="12">
        <f t="shared" si="0"/>
        <v>9.1</v>
      </c>
      <c r="I53" s="13">
        <f t="shared" si="4"/>
        <v>1</v>
      </c>
      <c r="J53" s="13">
        <f t="shared" si="1"/>
        <v>18</v>
      </c>
    </row>
    <row r="54" spans="1:10" ht="17.25" customHeight="1" x14ac:dyDescent="0.25">
      <c r="A54" s="133"/>
      <c r="B54" s="96" t="s">
        <v>112</v>
      </c>
      <c r="C54" s="97" t="s">
        <v>113</v>
      </c>
      <c r="D54" s="86">
        <f>[1]W4!G54</f>
        <v>7.3</v>
      </c>
      <c r="E54" s="86">
        <f>[1]W4!G108</f>
        <v>8.6999999999999993</v>
      </c>
      <c r="F54" s="86">
        <f>[1]W4!G162</f>
        <v>8.3000000000000007</v>
      </c>
      <c r="G54" s="86"/>
      <c r="H54" s="98">
        <f t="shared" si="0"/>
        <v>8.1</v>
      </c>
      <c r="I54" s="88">
        <f t="shared" si="4"/>
        <v>14</v>
      </c>
      <c r="J54" s="88">
        <f t="shared" si="1"/>
        <v>49</v>
      </c>
    </row>
  </sheetData>
  <mergeCells count="10">
    <mergeCell ref="C1:I1"/>
    <mergeCell ref="I3:J3"/>
    <mergeCell ref="A5:A29"/>
    <mergeCell ref="A30:A54"/>
    <mergeCell ref="C2:H2"/>
    <mergeCell ref="A3:A4"/>
    <mergeCell ref="B3:B4"/>
    <mergeCell ref="C3:C4"/>
    <mergeCell ref="D3:G3"/>
    <mergeCell ref="H3:H4"/>
  </mergeCells>
  <conditionalFormatting sqref="H5:H54">
    <cfRule type="cellIs" dxfId="45" priority="23" stopIfTrue="1" operator="lessThan">
      <formula>7.5</formula>
    </cfRule>
  </conditionalFormatting>
  <conditionalFormatting sqref="I5:I54">
    <cfRule type="cellIs" dxfId="44" priority="22" stopIfTrue="1" operator="greaterThanOrEqual">
      <formula>19</formula>
    </cfRule>
  </conditionalFormatting>
  <conditionalFormatting sqref="I40:I54">
    <cfRule type="cellIs" dxfId="43" priority="19" operator="greaterThan">
      <formula>13</formula>
    </cfRule>
    <cfRule type="cellIs" dxfId="42" priority="20" stopIfTrue="1" operator="greaterThan">
      <formula>13</formula>
    </cfRule>
    <cfRule type="cellIs" dxfId="41" priority="21" stopIfTrue="1" operator="greaterThanOrEqual">
      <formula>14</formula>
    </cfRule>
  </conditionalFormatting>
  <conditionalFormatting sqref="D5:D54">
    <cfRule type="cellIs" dxfId="40" priority="18" stopIfTrue="1" operator="equal">
      <formula>10</formula>
    </cfRule>
  </conditionalFormatting>
  <conditionalFormatting sqref="I5:I54">
    <cfRule type="cellIs" dxfId="39" priority="13" operator="greaterThan">
      <formula>13</formula>
    </cfRule>
    <cfRule type="cellIs" dxfId="38" priority="14" stopIfTrue="1" operator="greaterThan">
      <formula>13</formula>
    </cfRule>
    <cfRule type="cellIs" dxfId="37" priority="15" stopIfTrue="1" operator="greaterThan">
      <formula>13</formula>
    </cfRule>
    <cfRule type="cellIs" dxfId="36" priority="16" stopIfTrue="1" operator="greaterThan">
      <formula>13</formula>
    </cfRule>
    <cfRule type="cellIs" dxfId="35" priority="17" stopIfTrue="1" operator="equal">
      <formula>14</formula>
    </cfRule>
  </conditionalFormatting>
  <conditionalFormatting sqref="I21:I54">
    <cfRule type="cellIs" dxfId="34" priority="11" operator="greaterThan">
      <formula>18</formula>
    </cfRule>
    <cfRule type="cellIs" dxfId="33" priority="12" stopIfTrue="1" operator="greaterThan">
      <formula>18</formula>
    </cfRule>
  </conditionalFormatting>
  <conditionalFormatting sqref="J5:J54">
    <cfRule type="cellIs" dxfId="32" priority="2" operator="lessThan">
      <formula>4</formula>
    </cfRule>
    <cfRule type="cellIs" dxfId="31" priority="3" operator="lessThan">
      <formula>4</formula>
    </cfRule>
    <cfRule type="cellIs" dxfId="30" priority="4" operator="lessThan">
      <formula>4</formula>
    </cfRule>
    <cfRule type="cellIs" dxfId="29" priority="5" operator="lessThan">
      <formula>4</formula>
    </cfRule>
    <cfRule type="cellIs" dxfId="28" priority="9" operator="lessThan">
      <formula>3</formula>
    </cfRule>
    <cfRule type="cellIs" dxfId="27" priority="10" operator="greaterThan">
      <formula>44</formula>
    </cfRule>
  </conditionalFormatting>
  <conditionalFormatting sqref="I5:I54">
    <cfRule type="cellIs" dxfId="26" priority="7" operator="lessThan">
      <formula>4</formula>
    </cfRule>
    <cfRule type="cellIs" dxfId="25" priority="8" operator="lessThan">
      <formula>3</formula>
    </cfRule>
  </conditionalFormatting>
  <conditionalFormatting sqref="I25:I54">
    <cfRule type="cellIs" dxfId="24" priority="6" operator="greaterThan">
      <formula>13</formula>
    </cfRule>
  </conditionalFormatting>
  <conditionalFormatting sqref="E5:G54">
    <cfRule type="cellIs" dxfId="23" priority="1" stopIfTrue="1" operator="lessThanOrEqual">
      <formula>8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G54">
      <formula1>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O10" sqref="O10"/>
    </sheetView>
  </sheetViews>
  <sheetFormatPr defaultRowHeight="15" x14ac:dyDescent="0.25"/>
  <cols>
    <col min="1" max="2" width="7.7109375" customWidth="1"/>
    <col min="3" max="3" width="14.28515625" customWidth="1"/>
    <col min="4" max="5" width="10.7109375" customWidth="1"/>
    <col min="6" max="7" width="8.7109375" customWidth="1"/>
    <col min="8" max="8" width="0" hidden="1" customWidth="1"/>
    <col min="9" max="9" width="9.5703125" customWidth="1"/>
    <col min="10" max="10" width="10" customWidth="1"/>
    <col min="11" max="11" width="10.5703125" customWidth="1"/>
  </cols>
  <sheetData>
    <row r="1" spans="1:11" ht="22.5" x14ac:dyDescent="0.3">
      <c r="A1" s="1"/>
      <c r="B1" s="1"/>
      <c r="C1" s="144" t="s">
        <v>147</v>
      </c>
      <c r="D1" s="144"/>
      <c r="E1" s="144"/>
      <c r="F1" s="144"/>
      <c r="G1" s="144"/>
      <c r="H1" s="144"/>
      <c r="I1" s="144"/>
      <c r="J1" s="1"/>
      <c r="K1" s="91"/>
    </row>
    <row r="2" spans="1:11" ht="18" x14ac:dyDescent="0.25">
      <c r="A2" s="4"/>
      <c r="B2" s="4"/>
      <c r="C2" s="118" t="s">
        <v>148</v>
      </c>
      <c r="D2" s="118"/>
      <c r="E2" s="118"/>
      <c r="F2" s="118"/>
      <c r="G2" s="118"/>
      <c r="H2" s="118"/>
      <c r="I2" s="118"/>
      <c r="J2" s="101" t="s">
        <v>149</v>
      </c>
      <c r="K2" s="91"/>
    </row>
    <row r="3" spans="1:11" x14ac:dyDescent="0.25">
      <c r="A3" s="134" t="s">
        <v>1</v>
      </c>
      <c r="B3" s="136" t="s">
        <v>2</v>
      </c>
      <c r="C3" s="138" t="s">
        <v>3</v>
      </c>
      <c r="D3" s="140" t="s">
        <v>150</v>
      </c>
      <c r="E3" s="141"/>
      <c r="F3" s="141"/>
      <c r="G3" s="141"/>
      <c r="H3" s="141"/>
      <c r="I3" s="142" t="s">
        <v>139</v>
      </c>
      <c r="J3" s="128" t="s">
        <v>6</v>
      </c>
      <c r="K3" s="128"/>
    </row>
    <row r="4" spans="1:11" x14ac:dyDescent="0.25">
      <c r="A4" s="135"/>
      <c r="B4" s="137"/>
      <c r="C4" s="139"/>
      <c r="D4" s="92">
        <v>1</v>
      </c>
      <c r="E4" s="92" t="s">
        <v>151</v>
      </c>
      <c r="F4" s="92" t="s">
        <v>152</v>
      </c>
      <c r="G4" s="92" t="s">
        <v>153</v>
      </c>
      <c r="H4" s="92">
        <v>12</v>
      </c>
      <c r="I4" s="143"/>
      <c r="J4" s="93" t="s">
        <v>10</v>
      </c>
      <c r="K4" s="94" t="s">
        <v>11</v>
      </c>
    </row>
    <row r="5" spans="1:11" ht="17.25" x14ac:dyDescent="0.25">
      <c r="A5" s="129" t="s">
        <v>144</v>
      </c>
      <c r="B5" s="8" t="s">
        <v>13</v>
      </c>
      <c r="C5" s="9" t="s">
        <v>14</v>
      </c>
      <c r="D5" s="10">
        <f>[1]T1!H5</f>
        <v>9.8000000000000007</v>
      </c>
      <c r="E5" s="10">
        <f>[1]T2!H5</f>
        <v>9.8000000000000007</v>
      </c>
      <c r="F5" s="10">
        <f>[1]T3!H5</f>
        <v>9.6</v>
      </c>
      <c r="G5" s="10">
        <f>[1]T4!H5</f>
        <v>9.9</v>
      </c>
      <c r="H5" s="10"/>
      <c r="I5" s="12">
        <f t="shared" ref="I5:I54" si="0" xml:space="preserve"> ROUND(AVERAGE(D5:H5),1)</f>
        <v>9.8000000000000007</v>
      </c>
      <c r="J5" s="13">
        <f>RANK(I5,$I$5:$I$24)</f>
        <v>1</v>
      </c>
      <c r="K5" s="13">
        <f t="shared" ref="K5:K54" si="1">RANK(I5,$I$5:$I$54)</f>
        <v>1</v>
      </c>
    </row>
    <row r="6" spans="1:11" ht="17.25" x14ac:dyDescent="0.25">
      <c r="A6" s="129"/>
      <c r="B6" s="14" t="s">
        <v>15</v>
      </c>
      <c r="C6" s="15" t="s">
        <v>16</v>
      </c>
      <c r="D6" s="10">
        <f>[1]T1!H6</f>
        <v>9.3000000000000007</v>
      </c>
      <c r="E6" s="10">
        <f>[1]T2!H6</f>
        <v>9.4</v>
      </c>
      <c r="F6" s="10">
        <f>[1]T3!H6</f>
        <v>9.4</v>
      </c>
      <c r="G6" s="10">
        <f>[1]T4!H6</f>
        <v>9.4</v>
      </c>
      <c r="H6" s="10"/>
      <c r="I6" s="12">
        <f t="shared" si="0"/>
        <v>9.4</v>
      </c>
      <c r="J6" s="13">
        <f t="shared" ref="J6:J24" si="2">RANK(I6,$I$5:$I$24)</f>
        <v>6</v>
      </c>
      <c r="K6" s="13">
        <f t="shared" si="1"/>
        <v>7</v>
      </c>
    </row>
    <row r="7" spans="1:11" ht="17.25" x14ac:dyDescent="0.25">
      <c r="A7" s="129"/>
      <c r="B7" s="14" t="s">
        <v>17</v>
      </c>
      <c r="C7" s="15" t="s">
        <v>18</v>
      </c>
      <c r="D7" s="10">
        <f>[1]T1!H7</f>
        <v>9.5</v>
      </c>
      <c r="E7" s="10">
        <f>[1]T2!H7</f>
        <v>9.3000000000000007</v>
      </c>
      <c r="F7" s="10">
        <f>[1]T3!H7</f>
        <v>8.8000000000000007</v>
      </c>
      <c r="G7" s="10">
        <f>[1]T4!H7</f>
        <v>9.6999999999999993</v>
      </c>
      <c r="H7" s="10"/>
      <c r="I7" s="12">
        <f t="shared" si="0"/>
        <v>9.3000000000000007</v>
      </c>
      <c r="J7" s="13">
        <f t="shared" si="2"/>
        <v>9</v>
      </c>
      <c r="K7" s="13">
        <f t="shared" si="1"/>
        <v>12</v>
      </c>
    </row>
    <row r="8" spans="1:11" ht="17.25" x14ac:dyDescent="0.25">
      <c r="A8" s="129"/>
      <c r="B8" s="14" t="s">
        <v>19</v>
      </c>
      <c r="C8" s="15" t="s">
        <v>20</v>
      </c>
      <c r="D8" s="10">
        <f>[1]T1!H8</f>
        <v>9.1</v>
      </c>
      <c r="E8" s="10">
        <f>[1]T2!H8</f>
        <v>8.9</v>
      </c>
      <c r="F8" s="10">
        <f>[1]T3!H8</f>
        <v>9.1999999999999993</v>
      </c>
      <c r="G8" s="10">
        <f>[1]T4!H8</f>
        <v>9.4</v>
      </c>
      <c r="H8" s="10"/>
      <c r="I8" s="12">
        <f t="shared" si="0"/>
        <v>9.1999999999999993</v>
      </c>
      <c r="J8" s="13">
        <f t="shared" si="2"/>
        <v>11</v>
      </c>
      <c r="K8" s="13">
        <f t="shared" si="1"/>
        <v>16</v>
      </c>
    </row>
    <row r="9" spans="1:11" ht="17.25" x14ac:dyDescent="0.25">
      <c r="A9" s="129"/>
      <c r="B9" s="14" t="s">
        <v>21</v>
      </c>
      <c r="C9" s="15" t="s">
        <v>22</v>
      </c>
      <c r="D9" s="10">
        <f>[1]T1!H9</f>
        <v>9.6</v>
      </c>
      <c r="E9" s="10">
        <f>[1]T2!H9</f>
        <v>9.9</v>
      </c>
      <c r="F9" s="10">
        <f>[1]T3!H9</f>
        <v>9.6</v>
      </c>
      <c r="G9" s="10">
        <f>[1]T4!H9</f>
        <v>9.6999999999999993</v>
      </c>
      <c r="H9" s="10"/>
      <c r="I9" s="12">
        <f t="shared" si="0"/>
        <v>9.6999999999999993</v>
      </c>
      <c r="J9" s="13">
        <f t="shared" si="2"/>
        <v>4</v>
      </c>
      <c r="K9" s="13">
        <f t="shared" si="1"/>
        <v>4</v>
      </c>
    </row>
    <row r="10" spans="1:11" ht="17.25" x14ac:dyDescent="0.25">
      <c r="A10" s="129"/>
      <c r="B10" s="14" t="s">
        <v>23</v>
      </c>
      <c r="C10" s="15" t="s">
        <v>24</v>
      </c>
      <c r="D10" s="10">
        <f>[1]T1!H10</f>
        <v>9.5</v>
      </c>
      <c r="E10" s="10">
        <f>[1]T2!H10</f>
        <v>9.1</v>
      </c>
      <c r="F10" s="10">
        <f>[1]T3!H10</f>
        <v>9.1</v>
      </c>
      <c r="G10" s="10">
        <f>[1]T4!H10</f>
        <v>9.6</v>
      </c>
      <c r="H10" s="10"/>
      <c r="I10" s="12">
        <f t="shared" si="0"/>
        <v>9.3000000000000007</v>
      </c>
      <c r="J10" s="13">
        <f t="shared" si="2"/>
        <v>9</v>
      </c>
      <c r="K10" s="13">
        <f t="shared" si="1"/>
        <v>12</v>
      </c>
    </row>
    <row r="11" spans="1:11" ht="17.25" x14ac:dyDescent="0.25">
      <c r="A11" s="129"/>
      <c r="B11" s="14" t="s">
        <v>25</v>
      </c>
      <c r="C11" s="15" t="s">
        <v>26</v>
      </c>
      <c r="D11" s="10">
        <f>[1]T1!H11</f>
        <v>9.9</v>
      </c>
      <c r="E11" s="10">
        <f>[1]T2!H11</f>
        <v>9.8000000000000007</v>
      </c>
      <c r="F11" s="10">
        <f>[1]T3!H11</f>
        <v>9.9</v>
      </c>
      <c r="G11" s="10">
        <f>[1]T4!H11</f>
        <v>9.6999999999999993</v>
      </c>
      <c r="H11" s="10"/>
      <c r="I11" s="12">
        <f t="shared" si="0"/>
        <v>9.8000000000000007</v>
      </c>
      <c r="J11" s="13">
        <f t="shared" si="2"/>
        <v>1</v>
      </c>
      <c r="K11" s="13">
        <f t="shared" si="1"/>
        <v>1</v>
      </c>
    </row>
    <row r="12" spans="1:11" ht="17.25" x14ac:dyDescent="0.25">
      <c r="A12" s="129"/>
      <c r="B12" s="14" t="s">
        <v>27</v>
      </c>
      <c r="C12" s="15" t="s">
        <v>28</v>
      </c>
      <c r="D12" s="10">
        <f>[1]T1!H12</f>
        <v>9.4</v>
      </c>
      <c r="E12" s="10">
        <f>[1]T2!H12</f>
        <v>9.3000000000000007</v>
      </c>
      <c r="F12" s="10">
        <f>[1]T3!H12</f>
        <v>9.1</v>
      </c>
      <c r="G12" s="10">
        <f>[1]T4!H12</f>
        <v>8.9</v>
      </c>
      <c r="H12" s="10"/>
      <c r="I12" s="12">
        <f t="shared" si="0"/>
        <v>9.1999999999999993</v>
      </c>
      <c r="J12" s="13">
        <f t="shared" si="2"/>
        <v>11</v>
      </c>
      <c r="K12" s="13">
        <f t="shared" si="1"/>
        <v>16</v>
      </c>
    </row>
    <row r="13" spans="1:11" ht="17.25" x14ac:dyDescent="0.25">
      <c r="A13" s="129"/>
      <c r="B13" s="14" t="s">
        <v>29</v>
      </c>
      <c r="C13" s="15" t="s">
        <v>30</v>
      </c>
      <c r="D13" s="10">
        <f>[1]T1!H13</f>
        <v>9.5</v>
      </c>
      <c r="E13" s="10">
        <f>[1]T2!H13</f>
        <v>9.6</v>
      </c>
      <c r="F13" s="10">
        <f>[1]T3!H13</f>
        <v>9.1999999999999993</v>
      </c>
      <c r="G13" s="10">
        <f>[1]T4!H13</f>
        <v>9.4</v>
      </c>
      <c r="H13" s="10"/>
      <c r="I13" s="12">
        <f t="shared" si="0"/>
        <v>9.4</v>
      </c>
      <c r="J13" s="13">
        <f t="shared" si="2"/>
        <v>6</v>
      </c>
      <c r="K13" s="13">
        <f t="shared" si="1"/>
        <v>7</v>
      </c>
    </row>
    <row r="14" spans="1:11" ht="17.25" x14ac:dyDescent="0.25">
      <c r="A14" s="129"/>
      <c r="B14" s="14" t="s">
        <v>31</v>
      </c>
      <c r="C14" s="15" t="s">
        <v>32</v>
      </c>
      <c r="D14" s="10">
        <f>[1]T1!H14</f>
        <v>9.6</v>
      </c>
      <c r="E14" s="10">
        <f>[1]T2!H14</f>
        <v>9.5</v>
      </c>
      <c r="F14" s="10">
        <f>[1]T3!H14</f>
        <v>9.6999999999999993</v>
      </c>
      <c r="G14" s="10">
        <f>[1]T4!H14</f>
        <v>9.6999999999999993</v>
      </c>
      <c r="H14" s="10"/>
      <c r="I14" s="12">
        <f t="shared" si="0"/>
        <v>9.6</v>
      </c>
      <c r="J14" s="13">
        <f t="shared" si="2"/>
        <v>5</v>
      </c>
      <c r="K14" s="13">
        <f t="shared" si="1"/>
        <v>6</v>
      </c>
    </row>
    <row r="15" spans="1:11" ht="17.25" x14ac:dyDescent="0.25">
      <c r="A15" s="129"/>
      <c r="B15" s="14" t="s">
        <v>33</v>
      </c>
      <c r="C15" s="15" t="s">
        <v>34</v>
      </c>
      <c r="D15" s="10">
        <f>[1]T1!H15</f>
        <v>9.9</v>
      </c>
      <c r="E15" s="10">
        <f>[1]T2!H15</f>
        <v>9.8000000000000007</v>
      </c>
      <c r="F15" s="10">
        <f>[1]T3!H15</f>
        <v>9.6999999999999993</v>
      </c>
      <c r="G15" s="10">
        <f>[1]T4!H15</f>
        <v>9.8000000000000007</v>
      </c>
      <c r="H15" s="10"/>
      <c r="I15" s="12">
        <f t="shared" si="0"/>
        <v>9.8000000000000007</v>
      </c>
      <c r="J15" s="13">
        <f t="shared" si="2"/>
        <v>1</v>
      </c>
      <c r="K15" s="13">
        <f t="shared" si="1"/>
        <v>1</v>
      </c>
    </row>
    <row r="16" spans="1:11" ht="17.25" x14ac:dyDescent="0.25">
      <c r="A16" s="129"/>
      <c r="B16" s="14" t="s">
        <v>35</v>
      </c>
      <c r="C16" s="15" t="s">
        <v>36</v>
      </c>
      <c r="D16" s="10">
        <f>[1]T1!H16</f>
        <v>9.1</v>
      </c>
      <c r="E16" s="10">
        <f>[1]T2!H16</f>
        <v>9.1999999999999993</v>
      </c>
      <c r="F16" s="10">
        <f>[1]T3!H16</f>
        <v>8.8000000000000007</v>
      </c>
      <c r="G16" s="10">
        <f>[1]T4!H16</f>
        <v>8.5</v>
      </c>
      <c r="H16" s="10"/>
      <c r="I16" s="12">
        <f t="shared" si="0"/>
        <v>8.9</v>
      </c>
      <c r="J16" s="13">
        <f t="shared" si="2"/>
        <v>18</v>
      </c>
      <c r="K16" s="13">
        <f t="shared" si="1"/>
        <v>37</v>
      </c>
    </row>
    <row r="17" spans="1:11" ht="17.25" x14ac:dyDescent="0.25">
      <c r="A17" s="129"/>
      <c r="B17" s="14" t="s">
        <v>37</v>
      </c>
      <c r="C17" s="15" t="s">
        <v>38</v>
      </c>
      <c r="D17" s="10">
        <f>[1]T1!H17</f>
        <v>8.6</v>
      </c>
      <c r="E17" s="10">
        <f>[1]T2!H17</f>
        <v>8.8000000000000007</v>
      </c>
      <c r="F17" s="10">
        <f>[1]T3!H17</f>
        <v>8.6999999999999993</v>
      </c>
      <c r="G17" s="10">
        <f>[1]T4!H17</f>
        <v>8.4</v>
      </c>
      <c r="H17" s="10"/>
      <c r="I17" s="12">
        <f t="shared" si="0"/>
        <v>8.6</v>
      </c>
      <c r="J17" s="13">
        <f t="shared" si="2"/>
        <v>20</v>
      </c>
      <c r="K17" s="13">
        <f t="shared" si="1"/>
        <v>50</v>
      </c>
    </row>
    <row r="18" spans="1:11" ht="17.25" x14ac:dyDescent="0.25">
      <c r="A18" s="129"/>
      <c r="B18" s="14" t="s">
        <v>39</v>
      </c>
      <c r="C18" s="15" t="s">
        <v>40</v>
      </c>
      <c r="D18" s="10">
        <f>[1]T1!H18</f>
        <v>9.6</v>
      </c>
      <c r="E18" s="10">
        <f>[1]T2!H18</f>
        <v>9.3000000000000007</v>
      </c>
      <c r="F18" s="10">
        <f>[1]T3!H18</f>
        <v>9.6</v>
      </c>
      <c r="G18" s="10">
        <f>[1]T4!H18</f>
        <v>9.1</v>
      </c>
      <c r="H18" s="10"/>
      <c r="I18" s="12">
        <f t="shared" si="0"/>
        <v>9.4</v>
      </c>
      <c r="J18" s="13">
        <f t="shared" si="2"/>
        <v>6</v>
      </c>
      <c r="K18" s="13">
        <f t="shared" si="1"/>
        <v>7</v>
      </c>
    </row>
    <row r="19" spans="1:11" ht="17.25" x14ac:dyDescent="0.25">
      <c r="A19" s="129"/>
      <c r="B19" s="14" t="s">
        <v>41</v>
      </c>
      <c r="C19" s="15" t="s">
        <v>42</v>
      </c>
      <c r="D19" s="10">
        <f>[1]T1!H19</f>
        <v>8.5</v>
      </c>
      <c r="E19" s="10">
        <f>[1]T2!H19</f>
        <v>9.1</v>
      </c>
      <c r="F19" s="10">
        <f>[1]T3!H19</f>
        <v>9.5</v>
      </c>
      <c r="G19" s="10">
        <f>[1]T4!H19</f>
        <v>9.3000000000000007</v>
      </c>
      <c r="H19" s="10"/>
      <c r="I19" s="17">
        <f t="shared" si="0"/>
        <v>9.1</v>
      </c>
      <c r="J19" s="13">
        <f t="shared" si="2"/>
        <v>15</v>
      </c>
      <c r="K19" s="18">
        <f t="shared" si="1"/>
        <v>23</v>
      </c>
    </row>
    <row r="20" spans="1:11" ht="17.25" x14ac:dyDescent="0.25">
      <c r="A20" s="129"/>
      <c r="B20" s="14" t="s">
        <v>43</v>
      </c>
      <c r="C20" s="19" t="s">
        <v>44</v>
      </c>
      <c r="D20" s="10">
        <f>[1]T1!H20</f>
        <v>9</v>
      </c>
      <c r="E20" s="10">
        <f>[1]T2!H20</f>
        <v>9.1999999999999993</v>
      </c>
      <c r="F20" s="10">
        <f>[1]T3!H20</f>
        <v>9.5</v>
      </c>
      <c r="G20" s="10">
        <f>[1]T4!H20</f>
        <v>9.1999999999999993</v>
      </c>
      <c r="H20" s="10"/>
      <c r="I20" s="12">
        <f t="shared" si="0"/>
        <v>9.1999999999999993</v>
      </c>
      <c r="J20" s="13">
        <f t="shared" si="2"/>
        <v>11</v>
      </c>
      <c r="K20" s="21">
        <f t="shared" si="1"/>
        <v>16</v>
      </c>
    </row>
    <row r="21" spans="1:11" ht="17.25" x14ac:dyDescent="0.25">
      <c r="A21" s="129"/>
      <c r="B21" s="14" t="s">
        <v>45</v>
      </c>
      <c r="C21" s="15" t="s">
        <v>46</v>
      </c>
      <c r="D21" s="10">
        <f>[1]T1!H21</f>
        <v>9</v>
      </c>
      <c r="E21" s="10">
        <f>[1]T2!H21</f>
        <v>9.1999999999999993</v>
      </c>
      <c r="F21" s="10">
        <f>[1]T3!H21</f>
        <v>9.1</v>
      </c>
      <c r="G21" s="10">
        <f>[1]T4!H21</f>
        <v>9.1999999999999993</v>
      </c>
      <c r="H21" s="10"/>
      <c r="I21" s="12">
        <f t="shared" si="0"/>
        <v>9.1</v>
      </c>
      <c r="J21" s="13">
        <f t="shared" si="2"/>
        <v>15</v>
      </c>
      <c r="K21" s="18">
        <f t="shared" si="1"/>
        <v>23</v>
      </c>
    </row>
    <row r="22" spans="1:11" ht="17.25" x14ac:dyDescent="0.25">
      <c r="A22" s="129"/>
      <c r="B22" s="14" t="s">
        <v>47</v>
      </c>
      <c r="C22" s="15" t="s">
        <v>48</v>
      </c>
      <c r="D22" s="10">
        <f>[1]T1!H22</f>
        <v>9.3000000000000007</v>
      </c>
      <c r="E22" s="10">
        <f>[1]T2!H22</f>
        <v>9.1</v>
      </c>
      <c r="F22" s="10">
        <f>[1]T3!H22</f>
        <v>9.1999999999999993</v>
      </c>
      <c r="G22" s="10">
        <f>[1]T4!H22</f>
        <v>9.1999999999999993</v>
      </c>
      <c r="H22" s="10"/>
      <c r="I22" s="12">
        <f t="shared" si="0"/>
        <v>9.1999999999999993</v>
      </c>
      <c r="J22" s="13">
        <f t="shared" si="2"/>
        <v>11</v>
      </c>
      <c r="K22" s="18">
        <f t="shared" si="1"/>
        <v>16</v>
      </c>
    </row>
    <row r="23" spans="1:11" ht="17.25" x14ac:dyDescent="0.25">
      <c r="A23" s="129"/>
      <c r="B23" s="14" t="s">
        <v>49</v>
      </c>
      <c r="C23" s="15" t="s">
        <v>50</v>
      </c>
      <c r="D23" s="10">
        <f>[1]T1!H23</f>
        <v>9.5</v>
      </c>
      <c r="E23" s="10">
        <f>[1]T2!H23</f>
        <v>8.9</v>
      </c>
      <c r="F23" s="10">
        <f>[1]T3!H23</f>
        <v>9.1</v>
      </c>
      <c r="G23" s="10">
        <f>[1]T4!H23</f>
        <v>8.8000000000000007</v>
      </c>
      <c r="H23" s="10"/>
      <c r="I23" s="12">
        <f t="shared" si="0"/>
        <v>9.1</v>
      </c>
      <c r="J23" s="13">
        <f t="shared" si="2"/>
        <v>15</v>
      </c>
      <c r="K23" s="18">
        <f t="shared" si="1"/>
        <v>23</v>
      </c>
    </row>
    <row r="24" spans="1:11" ht="18" thickBot="1" x14ac:dyDescent="0.3">
      <c r="A24" s="129"/>
      <c r="B24" s="22" t="s">
        <v>51</v>
      </c>
      <c r="C24" s="23" t="s">
        <v>52</v>
      </c>
      <c r="D24" s="24">
        <f>[1]T1!H24</f>
        <v>9.1999999999999993</v>
      </c>
      <c r="E24" s="24">
        <f>[1]T2!H24</f>
        <v>8.5</v>
      </c>
      <c r="F24" s="24">
        <f>[1]T3!H24</f>
        <v>8.4</v>
      </c>
      <c r="G24" s="24">
        <f>[1]T4!H24</f>
        <v>8.8000000000000007</v>
      </c>
      <c r="H24" s="24"/>
      <c r="I24" s="25">
        <f t="shared" si="0"/>
        <v>8.6999999999999993</v>
      </c>
      <c r="J24" s="26">
        <f t="shared" si="2"/>
        <v>19</v>
      </c>
      <c r="K24" s="26">
        <f t="shared" si="1"/>
        <v>46</v>
      </c>
    </row>
    <row r="25" spans="1:11" ht="17.25" x14ac:dyDescent="0.25">
      <c r="A25" s="129"/>
      <c r="B25" s="27" t="s">
        <v>53</v>
      </c>
      <c r="C25" s="28" t="s">
        <v>54</v>
      </c>
      <c r="D25" s="10">
        <f>[1]T1!H25</f>
        <v>9.1</v>
      </c>
      <c r="E25" s="10">
        <f>[1]T2!H25</f>
        <v>9.6</v>
      </c>
      <c r="F25" s="10">
        <f>[1]T3!H25</f>
        <v>8.9</v>
      </c>
      <c r="G25" s="10">
        <f>[1]T4!H25</f>
        <v>8.6999999999999993</v>
      </c>
      <c r="H25" s="10"/>
      <c r="I25" s="12">
        <f t="shared" si="0"/>
        <v>9.1</v>
      </c>
      <c r="J25" s="13">
        <f>RANK(I25,$I$25:$I$39)</f>
        <v>5</v>
      </c>
      <c r="K25" s="13">
        <f t="shared" si="1"/>
        <v>23</v>
      </c>
    </row>
    <row r="26" spans="1:11" ht="17.25" x14ac:dyDescent="0.25">
      <c r="A26" s="129"/>
      <c r="B26" s="29" t="s">
        <v>55</v>
      </c>
      <c r="C26" s="30" t="s">
        <v>56</v>
      </c>
      <c r="D26" s="10">
        <f>[1]T1!H26</f>
        <v>8.9</v>
      </c>
      <c r="E26" s="10">
        <f>[1]T2!H26</f>
        <v>9.1999999999999993</v>
      </c>
      <c r="F26" s="10">
        <f>[1]T3!H26</f>
        <v>9.1</v>
      </c>
      <c r="G26" s="10">
        <f>[1]T4!H26</f>
        <v>9.1</v>
      </c>
      <c r="H26" s="10"/>
      <c r="I26" s="12">
        <f t="shared" si="0"/>
        <v>9.1</v>
      </c>
      <c r="J26" s="13">
        <f t="shared" ref="J26:J39" si="3">RANK(I26,$I$25:$I$39)</f>
        <v>5</v>
      </c>
      <c r="K26" s="13">
        <f t="shared" si="1"/>
        <v>23</v>
      </c>
    </row>
    <row r="27" spans="1:11" ht="17.25" x14ac:dyDescent="0.25">
      <c r="A27" s="129"/>
      <c r="B27" s="29" t="s">
        <v>57</v>
      </c>
      <c r="C27" s="31" t="s">
        <v>58</v>
      </c>
      <c r="D27" s="10">
        <f>[1]T1!H27</f>
        <v>8.6999999999999993</v>
      </c>
      <c r="E27" s="10">
        <f>[1]T2!H27</f>
        <v>8.8000000000000007</v>
      </c>
      <c r="F27" s="10">
        <f>[1]T3!H27</f>
        <v>8.4</v>
      </c>
      <c r="G27" s="10">
        <f>[1]T4!H27</f>
        <v>8.6999999999999993</v>
      </c>
      <c r="H27" s="10"/>
      <c r="I27" s="12">
        <f t="shared" si="0"/>
        <v>8.6999999999999993</v>
      </c>
      <c r="J27" s="13">
        <f t="shared" si="3"/>
        <v>15</v>
      </c>
      <c r="K27" s="13">
        <f t="shared" si="1"/>
        <v>46</v>
      </c>
    </row>
    <row r="28" spans="1:11" ht="17.25" x14ac:dyDescent="0.25">
      <c r="A28" s="129"/>
      <c r="B28" s="29" t="s">
        <v>59</v>
      </c>
      <c r="C28" s="31" t="s">
        <v>60</v>
      </c>
      <c r="D28" s="10">
        <f>[1]T1!H28</f>
        <v>9.1</v>
      </c>
      <c r="E28" s="10">
        <f>[1]T2!H28</f>
        <v>9.5</v>
      </c>
      <c r="F28" s="10">
        <f>[1]T3!H28</f>
        <v>8.8000000000000007</v>
      </c>
      <c r="G28" s="10">
        <f>[1]T4!H28</f>
        <v>9.1</v>
      </c>
      <c r="H28" s="10"/>
      <c r="I28" s="12">
        <f t="shared" si="0"/>
        <v>9.1</v>
      </c>
      <c r="J28" s="13">
        <f t="shared" si="3"/>
        <v>5</v>
      </c>
      <c r="K28" s="13">
        <f t="shared" si="1"/>
        <v>23</v>
      </c>
    </row>
    <row r="29" spans="1:11" ht="18" thickBot="1" x14ac:dyDescent="0.3">
      <c r="A29" s="130"/>
      <c r="B29" s="32" t="s">
        <v>61</v>
      </c>
      <c r="C29" s="33" t="s">
        <v>62</v>
      </c>
      <c r="D29" s="24">
        <f>[1]T1!H29</f>
        <v>9</v>
      </c>
      <c r="E29" s="24">
        <f>[1]T2!H29</f>
        <v>9</v>
      </c>
      <c r="F29" s="24">
        <f>[1]T3!H29</f>
        <v>9</v>
      </c>
      <c r="G29" s="24">
        <f>[1]T4!H29</f>
        <v>8.8000000000000007</v>
      </c>
      <c r="H29" s="24"/>
      <c r="I29" s="25">
        <f t="shared" si="0"/>
        <v>9</v>
      </c>
      <c r="J29" s="26">
        <f t="shared" si="3"/>
        <v>9</v>
      </c>
      <c r="K29" s="26">
        <f t="shared" si="1"/>
        <v>31</v>
      </c>
    </row>
    <row r="30" spans="1:11" ht="17.25" x14ac:dyDescent="0.25">
      <c r="A30" s="131" t="s">
        <v>63</v>
      </c>
      <c r="B30" s="34" t="s">
        <v>64</v>
      </c>
      <c r="C30" s="35" t="s">
        <v>65</v>
      </c>
      <c r="D30" s="10">
        <f>[1]T1!H30</f>
        <v>8.9</v>
      </c>
      <c r="E30" s="10">
        <f>[1]T2!H30</f>
        <v>9.1</v>
      </c>
      <c r="F30" s="10">
        <f>[1]T3!H30</f>
        <v>8.9</v>
      </c>
      <c r="G30" s="10">
        <f>[1]T4!H30</f>
        <v>8.6999999999999993</v>
      </c>
      <c r="H30" s="10"/>
      <c r="I30" s="12">
        <f t="shared" si="0"/>
        <v>8.9</v>
      </c>
      <c r="J30" s="13">
        <f t="shared" si="3"/>
        <v>13</v>
      </c>
      <c r="K30" s="37">
        <f t="shared" si="1"/>
        <v>37</v>
      </c>
    </row>
    <row r="31" spans="1:11" ht="17.25" x14ac:dyDescent="0.25">
      <c r="A31" s="132"/>
      <c r="B31" s="29" t="s">
        <v>66</v>
      </c>
      <c r="C31" s="30" t="s">
        <v>67</v>
      </c>
      <c r="D31" s="10">
        <f>[1]T1!H31</f>
        <v>9.5</v>
      </c>
      <c r="E31" s="10">
        <f>[1]T2!H31</f>
        <v>9</v>
      </c>
      <c r="F31" s="10">
        <f>[1]T3!H31</f>
        <v>9.4</v>
      </c>
      <c r="G31" s="10">
        <f>[1]T4!H31</f>
        <v>9.1999999999999993</v>
      </c>
      <c r="H31" s="10"/>
      <c r="I31" s="12">
        <f t="shared" si="0"/>
        <v>9.3000000000000007</v>
      </c>
      <c r="J31" s="13">
        <f t="shared" si="3"/>
        <v>3</v>
      </c>
      <c r="K31" s="13">
        <f t="shared" si="1"/>
        <v>12</v>
      </c>
    </row>
    <row r="32" spans="1:11" ht="17.25" x14ac:dyDescent="0.25">
      <c r="A32" s="132"/>
      <c r="B32" s="29" t="s">
        <v>68</v>
      </c>
      <c r="C32" s="31" t="s">
        <v>69</v>
      </c>
      <c r="D32" s="10">
        <f>[1]T1!H32</f>
        <v>9</v>
      </c>
      <c r="E32" s="10">
        <f>[1]T2!H32</f>
        <v>9.1</v>
      </c>
      <c r="F32" s="10">
        <f>[1]T3!H32</f>
        <v>8.9</v>
      </c>
      <c r="G32" s="10">
        <f>[1]T4!H32</f>
        <v>8.6</v>
      </c>
      <c r="H32" s="10"/>
      <c r="I32" s="12">
        <f t="shared" si="0"/>
        <v>8.9</v>
      </c>
      <c r="J32" s="13">
        <f t="shared" si="3"/>
        <v>13</v>
      </c>
      <c r="K32" s="13">
        <f t="shared" si="1"/>
        <v>37</v>
      </c>
    </row>
    <row r="33" spans="1:11" ht="17.25" x14ac:dyDescent="0.25">
      <c r="A33" s="132"/>
      <c r="B33" s="29" t="s">
        <v>70</v>
      </c>
      <c r="C33" s="31" t="s">
        <v>71</v>
      </c>
      <c r="D33" s="10">
        <f>[1]T1!H33</f>
        <v>8.9</v>
      </c>
      <c r="E33" s="10">
        <f>[1]T2!H33</f>
        <v>9</v>
      </c>
      <c r="F33" s="10">
        <f>[1]T3!H33</f>
        <v>9.1</v>
      </c>
      <c r="G33" s="10">
        <f>[1]T4!H33</f>
        <v>9</v>
      </c>
      <c r="H33" s="10"/>
      <c r="I33" s="12">
        <f t="shared" si="0"/>
        <v>9</v>
      </c>
      <c r="J33" s="13">
        <f t="shared" si="3"/>
        <v>9</v>
      </c>
      <c r="K33" s="13">
        <f t="shared" si="1"/>
        <v>31</v>
      </c>
    </row>
    <row r="34" spans="1:11" ht="17.25" x14ac:dyDescent="0.25">
      <c r="A34" s="132"/>
      <c r="B34" s="29" t="s">
        <v>72</v>
      </c>
      <c r="C34" s="38" t="s">
        <v>73</v>
      </c>
      <c r="D34" s="10">
        <f>[1]T1!H34</f>
        <v>9</v>
      </c>
      <c r="E34" s="10">
        <f>[1]T2!H34</f>
        <v>9.1999999999999993</v>
      </c>
      <c r="F34" s="10">
        <f>[1]T3!H34</f>
        <v>9</v>
      </c>
      <c r="G34" s="10">
        <f>[1]T4!H34</f>
        <v>9.3000000000000007</v>
      </c>
      <c r="H34" s="10"/>
      <c r="I34" s="17">
        <f t="shared" si="0"/>
        <v>9.1</v>
      </c>
      <c r="J34" s="13">
        <f t="shared" si="3"/>
        <v>5</v>
      </c>
      <c r="K34" s="18">
        <f t="shared" si="1"/>
        <v>23</v>
      </c>
    </row>
    <row r="35" spans="1:11" ht="17.25" x14ac:dyDescent="0.25">
      <c r="A35" s="132"/>
      <c r="B35" s="29" t="s">
        <v>74</v>
      </c>
      <c r="C35" s="31" t="s">
        <v>75</v>
      </c>
      <c r="D35" s="10">
        <f>[1]T1!H35</f>
        <v>8.6999999999999993</v>
      </c>
      <c r="E35" s="10">
        <f>[1]T2!H35</f>
        <v>9.1</v>
      </c>
      <c r="F35" s="10">
        <f>[1]T3!H35</f>
        <v>9.3000000000000007</v>
      </c>
      <c r="G35" s="10">
        <f>[1]T4!H35</f>
        <v>8.9</v>
      </c>
      <c r="H35" s="10"/>
      <c r="I35" s="12">
        <f t="shared" si="0"/>
        <v>9</v>
      </c>
      <c r="J35" s="13">
        <f t="shared" si="3"/>
        <v>9</v>
      </c>
      <c r="K35" s="13">
        <f t="shared" si="1"/>
        <v>31</v>
      </c>
    </row>
    <row r="36" spans="1:11" ht="17.25" x14ac:dyDescent="0.25">
      <c r="A36" s="132"/>
      <c r="B36" s="29" t="s">
        <v>76</v>
      </c>
      <c r="C36" s="30" t="s">
        <v>77</v>
      </c>
      <c r="D36" s="10">
        <f>[1]T1!H36</f>
        <v>9.1</v>
      </c>
      <c r="E36" s="10">
        <f>[1]T2!H36</f>
        <v>8.9</v>
      </c>
      <c r="F36" s="10">
        <f>[1]T3!H36</f>
        <v>8.8000000000000007</v>
      </c>
      <c r="G36" s="10">
        <f>[1]T4!H36</f>
        <v>9.1</v>
      </c>
      <c r="H36" s="10"/>
      <c r="I36" s="12">
        <f t="shared" si="0"/>
        <v>9</v>
      </c>
      <c r="J36" s="13">
        <f t="shared" si="3"/>
        <v>9</v>
      </c>
      <c r="K36" s="13">
        <f t="shared" si="1"/>
        <v>31</v>
      </c>
    </row>
    <row r="37" spans="1:11" ht="17.25" x14ac:dyDescent="0.25">
      <c r="A37" s="132"/>
      <c r="B37" s="29" t="s">
        <v>78</v>
      </c>
      <c r="C37" s="31" t="s">
        <v>79</v>
      </c>
      <c r="D37" s="10">
        <f>[1]T1!H37</f>
        <v>9.1999999999999993</v>
      </c>
      <c r="E37" s="10">
        <f>[1]T2!H37</f>
        <v>9.5</v>
      </c>
      <c r="F37" s="10">
        <f>[1]T3!H37</f>
        <v>9.4</v>
      </c>
      <c r="G37" s="10">
        <f>[1]T4!H37</f>
        <v>9.1</v>
      </c>
      <c r="H37" s="10"/>
      <c r="I37" s="12">
        <f t="shared" si="0"/>
        <v>9.3000000000000007</v>
      </c>
      <c r="J37" s="13">
        <f t="shared" si="3"/>
        <v>3</v>
      </c>
      <c r="K37" s="13">
        <f t="shared" si="1"/>
        <v>12</v>
      </c>
    </row>
    <row r="38" spans="1:11" ht="17.25" x14ac:dyDescent="0.25">
      <c r="A38" s="132"/>
      <c r="B38" s="29" t="s">
        <v>80</v>
      </c>
      <c r="C38" s="31" t="s">
        <v>81</v>
      </c>
      <c r="D38" s="10">
        <f>[1]T1!H38</f>
        <v>9.3000000000000007</v>
      </c>
      <c r="E38" s="10">
        <f>[1]T2!H38</f>
        <v>9.5</v>
      </c>
      <c r="F38" s="10">
        <f>[1]T3!H38</f>
        <v>9.6999999999999993</v>
      </c>
      <c r="G38" s="10">
        <f>[1]T4!H38</f>
        <v>9</v>
      </c>
      <c r="H38" s="10"/>
      <c r="I38" s="12">
        <f t="shared" si="0"/>
        <v>9.4</v>
      </c>
      <c r="J38" s="13">
        <f t="shared" si="3"/>
        <v>2</v>
      </c>
      <c r="K38" s="13">
        <f t="shared" si="1"/>
        <v>7</v>
      </c>
    </row>
    <row r="39" spans="1:11" ht="18" thickBot="1" x14ac:dyDescent="0.3">
      <c r="A39" s="132"/>
      <c r="B39" s="32" t="s">
        <v>82</v>
      </c>
      <c r="C39" s="33" t="s">
        <v>83</v>
      </c>
      <c r="D39" s="24">
        <f>[1]T1!H39</f>
        <v>9.6999999999999993</v>
      </c>
      <c r="E39" s="24">
        <f>[1]T2!H39</f>
        <v>9.6999999999999993</v>
      </c>
      <c r="F39" s="24">
        <f>[1]T3!H39</f>
        <v>9.6999999999999993</v>
      </c>
      <c r="G39" s="24">
        <f>[1]T4!H39</f>
        <v>9.5</v>
      </c>
      <c r="H39" s="24"/>
      <c r="I39" s="25">
        <f t="shared" si="0"/>
        <v>9.6999999999999993</v>
      </c>
      <c r="J39" s="26">
        <f t="shared" si="3"/>
        <v>1</v>
      </c>
      <c r="K39" s="26">
        <f t="shared" si="1"/>
        <v>4</v>
      </c>
    </row>
    <row r="40" spans="1:11" ht="17.25" x14ac:dyDescent="0.25">
      <c r="A40" s="132"/>
      <c r="B40" s="42" t="s">
        <v>84</v>
      </c>
      <c r="C40" s="43" t="s">
        <v>85</v>
      </c>
      <c r="D40" s="10">
        <f>[1]T1!H40</f>
        <v>9.5</v>
      </c>
      <c r="E40" s="10">
        <f>[1]T2!H40</f>
        <v>9.6999999999999993</v>
      </c>
      <c r="F40" s="10">
        <f>[1]T3!H40</f>
        <v>9.3000000000000007</v>
      </c>
      <c r="G40" s="10">
        <f>[1]T4!H40</f>
        <v>9.1</v>
      </c>
      <c r="H40" s="10"/>
      <c r="I40" s="12">
        <f t="shared" si="0"/>
        <v>9.4</v>
      </c>
      <c r="J40" s="13">
        <f>RANK(I40,$I$40:$I$54)</f>
        <v>1</v>
      </c>
      <c r="K40" s="13">
        <f t="shared" si="1"/>
        <v>7</v>
      </c>
    </row>
    <row r="41" spans="1:11" ht="17.25" x14ac:dyDescent="0.25">
      <c r="A41" s="132"/>
      <c r="B41" s="44" t="s">
        <v>86</v>
      </c>
      <c r="C41" s="45" t="s">
        <v>87</v>
      </c>
      <c r="D41" s="10">
        <f>[1]T1!H41</f>
        <v>9.5</v>
      </c>
      <c r="E41" s="10">
        <f>[1]T2!H41</f>
        <v>9.3000000000000007</v>
      </c>
      <c r="F41" s="10">
        <f>[1]T3!H41</f>
        <v>9</v>
      </c>
      <c r="G41" s="10">
        <f>[1]T4!H41</f>
        <v>8.9</v>
      </c>
      <c r="H41" s="10"/>
      <c r="I41" s="12">
        <f t="shared" si="0"/>
        <v>9.1999999999999993</v>
      </c>
      <c r="J41" s="13">
        <f t="shared" ref="J41:J54" si="4">RANK(I41,$I$40:$I$54)</f>
        <v>2</v>
      </c>
      <c r="K41" s="13">
        <f t="shared" si="1"/>
        <v>16</v>
      </c>
    </row>
    <row r="42" spans="1:11" ht="17.25" x14ac:dyDescent="0.25">
      <c r="A42" s="132"/>
      <c r="B42" s="44" t="s">
        <v>88</v>
      </c>
      <c r="C42" s="45" t="s">
        <v>89</v>
      </c>
      <c r="D42" s="10">
        <f>[1]T1!H42</f>
        <v>9.3000000000000007</v>
      </c>
      <c r="E42" s="10">
        <f>[1]T2!H42</f>
        <v>9.5</v>
      </c>
      <c r="F42" s="10">
        <f>[1]T3!H42</f>
        <v>9.1999999999999993</v>
      </c>
      <c r="G42" s="10">
        <f>[1]T4!H42</f>
        <v>8.8000000000000007</v>
      </c>
      <c r="H42" s="10"/>
      <c r="I42" s="12">
        <f t="shared" si="0"/>
        <v>9.1999999999999993</v>
      </c>
      <c r="J42" s="13">
        <f t="shared" si="4"/>
        <v>2</v>
      </c>
      <c r="K42" s="13">
        <f t="shared" si="1"/>
        <v>16</v>
      </c>
    </row>
    <row r="43" spans="1:11" ht="17.25" x14ac:dyDescent="0.25">
      <c r="A43" s="132"/>
      <c r="B43" s="44" t="s">
        <v>90</v>
      </c>
      <c r="C43" s="47" t="s">
        <v>91</v>
      </c>
      <c r="D43" s="10">
        <f>[1]T1!H43</f>
        <v>9.1</v>
      </c>
      <c r="E43" s="10">
        <f>[1]T2!H43</f>
        <v>9.1999999999999993</v>
      </c>
      <c r="F43" s="10">
        <f>[1]T3!H43</f>
        <v>9.4</v>
      </c>
      <c r="G43" s="10">
        <f>[1]T4!H43</f>
        <v>7.5</v>
      </c>
      <c r="H43" s="10"/>
      <c r="I43" s="12">
        <f t="shared" si="0"/>
        <v>8.8000000000000007</v>
      </c>
      <c r="J43" s="13">
        <f t="shared" si="4"/>
        <v>12</v>
      </c>
      <c r="K43" s="13">
        <f t="shared" si="1"/>
        <v>44</v>
      </c>
    </row>
    <row r="44" spans="1:11" ht="17.25" x14ac:dyDescent="0.25">
      <c r="A44" s="132"/>
      <c r="B44" s="44" t="s">
        <v>92</v>
      </c>
      <c r="C44" s="45" t="s">
        <v>93</v>
      </c>
      <c r="D44" s="10">
        <f>[1]T1!H44</f>
        <v>9.5</v>
      </c>
      <c r="E44" s="10">
        <f>[1]T2!H44</f>
        <v>9.4</v>
      </c>
      <c r="F44" s="10">
        <f>[1]T3!H44</f>
        <v>8.5</v>
      </c>
      <c r="G44" s="10">
        <f>[1]T4!H44</f>
        <v>8.6</v>
      </c>
      <c r="H44" s="10"/>
      <c r="I44" s="12">
        <f t="shared" si="0"/>
        <v>9</v>
      </c>
      <c r="J44" s="13">
        <f t="shared" si="4"/>
        <v>6</v>
      </c>
      <c r="K44" s="13">
        <f t="shared" si="1"/>
        <v>31</v>
      </c>
    </row>
    <row r="45" spans="1:11" ht="17.25" x14ac:dyDescent="0.25">
      <c r="A45" s="132"/>
      <c r="B45" s="44" t="s">
        <v>94</v>
      </c>
      <c r="C45" s="45" t="s">
        <v>95</v>
      </c>
      <c r="D45" s="10">
        <f>[1]T1!H45</f>
        <v>8.8000000000000007</v>
      </c>
      <c r="E45" s="10">
        <f>[1]T2!H45</f>
        <v>9.1</v>
      </c>
      <c r="F45" s="10">
        <f>[1]T3!H45</f>
        <v>8.9</v>
      </c>
      <c r="G45" s="10">
        <f>[1]T4!H45</f>
        <v>8.6</v>
      </c>
      <c r="H45" s="10"/>
      <c r="I45" s="12">
        <f t="shared" si="0"/>
        <v>8.9</v>
      </c>
      <c r="J45" s="13">
        <f t="shared" si="4"/>
        <v>8</v>
      </c>
      <c r="K45" s="13">
        <f t="shared" si="1"/>
        <v>37</v>
      </c>
    </row>
    <row r="46" spans="1:11" ht="17.25" x14ac:dyDescent="0.25">
      <c r="A46" s="132"/>
      <c r="B46" s="44" t="s">
        <v>96</v>
      </c>
      <c r="C46" s="45" t="s">
        <v>97</v>
      </c>
      <c r="D46" s="10">
        <f>[1]T1!H46</f>
        <v>9.3000000000000007</v>
      </c>
      <c r="E46" s="10">
        <f>[1]T2!H46</f>
        <v>8.6</v>
      </c>
      <c r="F46" s="10">
        <f>[1]T3!H46</f>
        <v>8.6</v>
      </c>
      <c r="G46" s="10">
        <f>[1]T4!H46</f>
        <v>8.3000000000000007</v>
      </c>
      <c r="H46" s="10"/>
      <c r="I46" s="12">
        <f t="shared" si="0"/>
        <v>8.6999999999999993</v>
      </c>
      <c r="J46" s="13">
        <f t="shared" si="4"/>
        <v>14</v>
      </c>
      <c r="K46" s="13">
        <f t="shared" si="1"/>
        <v>46</v>
      </c>
    </row>
    <row r="47" spans="1:11" ht="17.25" x14ac:dyDescent="0.25">
      <c r="A47" s="132"/>
      <c r="B47" s="44" t="s">
        <v>98</v>
      </c>
      <c r="C47" s="45" t="s">
        <v>99</v>
      </c>
      <c r="D47" s="10">
        <f>[1]T1!H47</f>
        <v>8.6</v>
      </c>
      <c r="E47" s="10">
        <f>[1]T2!H47</f>
        <v>9.1</v>
      </c>
      <c r="F47" s="10">
        <f>[1]T3!H47</f>
        <v>8.9</v>
      </c>
      <c r="G47" s="10">
        <f>[1]T4!H47</f>
        <v>8.3000000000000007</v>
      </c>
      <c r="H47" s="10"/>
      <c r="I47" s="12">
        <f t="shared" si="0"/>
        <v>8.6999999999999993</v>
      </c>
      <c r="J47" s="13">
        <f t="shared" si="4"/>
        <v>14</v>
      </c>
      <c r="K47" s="13">
        <f t="shared" si="1"/>
        <v>46</v>
      </c>
    </row>
    <row r="48" spans="1:11" ht="17.25" x14ac:dyDescent="0.25">
      <c r="A48" s="132"/>
      <c r="B48" s="44" t="s">
        <v>100</v>
      </c>
      <c r="C48" s="50" t="s">
        <v>101</v>
      </c>
      <c r="D48" s="10">
        <f>[1]T1!H48</f>
        <v>8.8000000000000007</v>
      </c>
      <c r="E48" s="10">
        <f>[1]T2!H48</f>
        <v>9</v>
      </c>
      <c r="F48" s="10">
        <f>[1]T3!H48</f>
        <v>8.8000000000000007</v>
      </c>
      <c r="G48" s="10">
        <f>[1]T4!H48</f>
        <v>8.9</v>
      </c>
      <c r="H48" s="10"/>
      <c r="I48" s="12">
        <f t="shared" si="0"/>
        <v>8.9</v>
      </c>
      <c r="J48" s="13">
        <f t="shared" si="4"/>
        <v>8</v>
      </c>
      <c r="K48" s="13">
        <f t="shared" si="1"/>
        <v>37</v>
      </c>
    </row>
    <row r="49" spans="1:11" ht="17.25" x14ac:dyDescent="0.25">
      <c r="A49" s="132"/>
      <c r="B49" s="44" t="s">
        <v>102</v>
      </c>
      <c r="C49" s="45" t="s">
        <v>103</v>
      </c>
      <c r="D49" s="10">
        <f>[1]T1!H49</f>
        <v>9</v>
      </c>
      <c r="E49" s="10">
        <f>[1]T2!H49</f>
        <v>9.1999999999999993</v>
      </c>
      <c r="F49" s="10">
        <f>[1]T3!H49</f>
        <v>8.9</v>
      </c>
      <c r="G49" s="10">
        <f>[1]T4!H49</f>
        <v>8.9</v>
      </c>
      <c r="H49" s="10"/>
      <c r="I49" s="12">
        <f t="shared" si="0"/>
        <v>9</v>
      </c>
      <c r="J49" s="13">
        <f t="shared" si="4"/>
        <v>6</v>
      </c>
      <c r="K49" s="13">
        <f t="shared" si="1"/>
        <v>31</v>
      </c>
    </row>
    <row r="50" spans="1:11" ht="17.25" x14ac:dyDescent="0.25">
      <c r="A50" s="132"/>
      <c r="B50" s="44" t="s">
        <v>104</v>
      </c>
      <c r="C50" s="45" t="s">
        <v>105</v>
      </c>
      <c r="D50" s="10">
        <f>[1]T1!H50</f>
        <v>9.1</v>
      </c>
      <c r="E50" s="10">
        <f>[1]T2!H50</f>
        <v>8.4</v>
      </c>
      <c r="F50" s="10">
        <f>[1]T3!H50</f>
        <v>8.6999999999999993</v>
      </c>
      <c r="G50" s="10">
        <f>[1]T4!H50</f>
        <v>8.8000000000000007</v>
      </c>
      <c r="H50" s="10"/>
      <c r="I50" s="12">
        <f t="shared" si="0"/>
        <v>8.8000000000000007</v>
      </c>
      <c r="J50" s="13">
        <f t="shared" si="4"/>
        <v>12</v>
      </c>
      <c r="K50" s="13">
        <f t="shared" si="1"/>
        <v>44</v>
      </c>
    </row>
    <row r="51" spans="1:11" ht="17.25" x14ac:dyDescent="0.25">
      <c r="A51" s="132"/>
      <c r="B51" s="44" t="s">
        <v>106</v>
      </c>
      <c r="C51" s="52" t="s">
        <v>107</v>
      </c>
      <c r="D51" s="10">
        <f>[1]T1!H51</f>
        <v>8.8000000000000007</v>
      </c>
      <c r="E51" s="10">
        <f>[1]T2!H51</f>
        <v>8.8000000000000007</v>
      </c>
      <c r="F51" s="10">
        <f>[1]T3!H51</f>
        <v>9.5</v>
      </c>
      <c r="G51" s="10">
        <f>[1]T4!H51</f>
        <v>8.6</v>
      </c>
      <c r="H51" s="10"/>
      <c r="I51" s="12">
        <f t="shared" si="0"/>
        <v>8.9</v>
      </c>
      <c r="J51" s="13">
        <f t="shared" si="4"/>
        <v>8</v>
      </c>
      <c r="K51" s="13">
        <f t="shared" si="1"/>
        <v>37</v>
      </c>
    </row>
    <row r="52" spans="1:11" ht="17.25" x14ac:dyDescent="0.25">
      <c r="A52" s="132"/>
      <c r="B52" s="44" t="s">
        <v>108</v>
      </c>
      <c r="C52" s="45" t="s">
        <v>109</v>
      </c>
      <c r="D52" s="10">
        <f>[1]T1!H52</f>
        <v>9.3000000000000007</v>
      </c>
      <c r="E52" s="10">
        <f>[1]T2!H52</f>
        <v>9.1</v>
      </c>
      <c r="F52" s="10">
        <f>[1]T3!H52</f>
        <v>9</v>
      </c>
      <c r="G52" s="10">
        <f>[1]T4!H52</f>
        <v>9</v>
      </c>
      <c r="H52" s="10"/>
      <c r="I52" s="12">
        <f t="shared" si="0"/>
        <v>9.1</v>
      </c>
      <c r="J52" s="13">
        <f t="shared" si="4"/>
        <v>5</v>
      </c>
      <c r="K52" s="13">
        <f t="shared" si="1"/>
        <v>23</v>
      </c>
    </row>
    <row r="53" spans="1:11" ht="17.25" x14ac:dyDescent="0.25">
      <c r="A53" s="132"/>
      <c r="B53" s="44" t="s">
        <v>110</v>
      </c>
      <c r="C53" s="45" t="s">
        <v>111</v>
      </c>
      <c r="D53" s="10">
        <f>[1]T1!H53</f>
        <v>9</v>
      </c>
      <c r="E53" s="10">
        <f>[1]T2!H53</f>
        <v>9.3000000000000007</v>
      </c>
      <c r="F53" s="10">
        <f>[1]T3!H53</f>
        <v>9.4</v>
      </c>
      <c r="G53" s="10">
        <f>[1]T4!H53</f>
        <v>9.1</v>
      </c>
      <c r="H53" s="10"/>
      <c r="I53" s="12">
        <f t="shared" si="0"/>
        <v>9.1999999999999993</v>
      </c>
      <c r="J53" s="13">
        <f t="shared" si="4"/>
        <v>2</v>
      </c>
      <c r="K53" s="13">
        <f t="shared" si="1"/>
        <v>16</v>
      </c>
    </row>
    <row r="54" spans="1:11" ht="18" thickBot="1" x14ac:dyDescent="0.3">
      <c r="A54" s="133"/>
      <c r="B54" s="102" t="s">
        <v>112</v>
      </c>
      <c r="C54" s="55" t="s">
        <v>113</v>
      </c>
      <c r="D54" s="24">
        <f>[1]T1!H54</f>
        <v>9.1999999999999993</v>
      </c>
      <c r="E54" s="24">
        <f>[1]T2!H54</f>
        <v>9</v>
      </c>
      <c r="F54" s="24">
        <f>[1]T3!H54</f>
        <v>9.3000000000000007</v>
      </c>
      <c r="G54" s="24">
        <f>[1]T4!H54</f>
        <v>8.1</v>
      </c>
      <c r="H54" s="24"/>
      <c r="I54" s="25">
        <f t="shared" si="0"/>
        <v>8.9</v>
      </c>
      <c r="J54" s="26">
        <f t="shared" si="4"/>
        <v>8</v>
      </c>
      <c r="K54" s="26">
        <f t="shared" si="1"/>
        <v>37</v>
      </c>
    </row>
  </sheetData>
  <mergeCells count="10">
    <mergeCell ref="J3:K3"/>
    <mergeCell ref="A5:A29"/>
    <mergeCell ref="A30:A54"/>
    <mergeCell ref="C1:I1"/>
    <mergeCell ref="C2:I2"/>
    <mergeCell ref="A3:A4"/>
    <mergeCell ref="B3:B4"/>
    <mergeCell ref="C3:C4"/>
    <mergeCell ref="D3:H3"/>
    <mergeCell ref="I3:I4"/>
  </mergeCells>
  <conditionalFormatting sqref="E5:H54">
    <cfRule type="cellIs" dxfId="22" priority="23" stopIfTrue="1" operator="lessThanOrEqual">
      <formula>8</formula>
    </cfRule>
  </conditionalFormatting>
  <conditionalFormatting sqref="I5:I54">
    <cfRule type="cellIs" dxfId="21" priority="22" stopIfTrue="1" operator="lessThan">
      <formula>7.5</formula>
    </cfRule>
  </conditionalFormatting>
  <conditionalFormatting sqref="J5:J54">
    <cfRule type="cellIs" dxfId="20" priority="21" stopIfTrue="1" operator="greaterThanOrEqual">
      <formula>19</formula>
    </cfRule>
  </conditionalFormatting>
  <conditionalFormatting sqref="J40:J54">
    <cfRule type="cellIs" dxfId="19" priority="18" operator="greaterThan">
      <formula>13</formula>
    </cfRule>
    <cfRule type="cellIs" dxfId="18" priority="19" stopIfTrue="1" operator="greaterThan">
      <formula>13</formula>
    </cfRule>
    <cfRule type="cellIs" dxfId="17" priority="20" stopIfTrue="1" operator="greaterThanOrEqual">
      <formula>14</formula>
    </cfRule>
  </conditionalFormatting>
  <conditionalFormatting sqref="D5:D54">
    <cfRule type="cellIs" dxfId="16" priority="17" stopIfTrue="1" operator="equal">
      <formula>10</formula>
    </cfRule>
  </conditionalFormatting>
  <conditionalFormatting sqref="J5:J54">
    <cfRule type="cellIs" dxfId="15" priority="12" operator="greaterThan">
      <formula>13</formula>
    </cfRule>
    <cfRule type="cellIs" dxfId="14" priority="13" stopIfTrue="1" operator="greaterThan">
      <formula>13</formula>
    </cfRule>
    <cfRule type="cellIs" dxfId="13" priority="14" stopIfTrue="1" operator="greaterThan">
      <formula>13</formula>
    </cfRule>
    <cfRule type="cellIs" dxfId="12" priority="15" stopIfTrue="1" operator="greaterThan">
      <formula>13</formula>
    </cfRule>
    <cfRule type="cellIs" dxfId="11" priority="16" stopIfTrue="1" operator="equal">
      <formula>14</formula>
    </cfRule>
  </conditionalFormatting>
  <conditionalFormatting sqref="J21:J54">
    <cfRule type="cellIs" dxfId="10" priority="10" operator="greaterThan">
      <formula>18</formula>
    </cfRule>
    <cfRule type="cellIs" dxfId="9" priority="11" stopIfTrue="1" operator="greaterThan">
      <formula>18</formula>
    </cfRule>
  </conditionalFormatting>
  <conditionalFormatting sqref="K5:K54">
    <cfRule type="cellIs" dxfId="8" priority="1" operator="lessThan">
      <formula>4</formula>
    </cfRule>
    <cfRule type="cellIs" dxfId="7" priority="2" operator="lessThan">
      <formula>4</formula>
    </cfRule>
    <cfRule type="cellIs" dxfId="6" priority="3" operator="lessThan">
      <formula>4</formula>
    </cfRule>
    <cfRule type="cellIs" dxfId="5" priority="4" operator="lessThan">
      <formula>4</formula>
    </cfRule>
    <cfRule type="cellIs" dxfId="4" priority="8" operator="lessThan">
      <formula>3</formula>
    </cfRule>
    <cfRule type="cellIs" dxfId="3" priority="9" operator="greaterThan">
      <formula>44</formula>
    </cfRule>
  </conditionalFormatting>
  <conditionalFormatting sqref="J5:J54">
    <cfRule type="cellIs" dxfId="2" priority="6" operator="lessThan">
      <formula>4</formula>
    </cfRule>
    <cfRule type="cellIs" dxfId="1" priority="7" operator="lessThan">
      <formula>3</formula>
    </cfRule>
  </conditionalFormatting>
  <conditionalFormatting sqref="J25:J54">
    <cfRule type="cellIs" dxfId="0" priority="5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H54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TUẦN</vt:lpstr>
      <vt:lpstr>THÁNG5</vt:lpstr>
      <vt:lpstr>HK2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2018-05-14T02:06:11Z</dcterms:modified>
</cp:coreProperties>
</file>